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<sst xmlns="http://schemas.openxmlformats.org/spreadsheetml/2006/main" count="496" uniqueCount="438">
  <si>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</si>
  <si>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</si>
  <si>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</si>
  <si>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</si>
  <si>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</si>
  <si>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</si>
  <si>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</si>
  <si>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</si>
  <si>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</si>
  <si>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</si>
  <si>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</si>
  <si>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</si>
  <si>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</si>
  <si>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</si>
  <si>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</si>
  <si>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</si>
  <si>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</si>
  <si>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</si>
  <si>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</si>
  <si>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</si>
  <si>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</si>
  <si>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</si>
  <si>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</si>
  <si>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</si>
  <si>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</si>
  <si>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</si>
  <si>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</si>
  <si>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</si>
  <si>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</si>
  <si>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</si>
  <si>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</si>
  <si>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</si>
  <si>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</si>
  <si>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</si>
  <si>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</si>
  <si>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</si>
  <si>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</si>
  <si>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</si>
  <si>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</si>
  <si>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</si>
  <si>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</si>
  <si>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</si>
  <si>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</si>
  <si>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</si>
  <si>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</si>
  <si>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</si>
  <si>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</si>
  <si>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</si>
  <si>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</si>
  <si>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</si>
  <si>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</si>
  <si>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</si>
  <si>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</si>
  <si>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</si>
  <si>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</si>
  <si>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</si>
  <si>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</si>
  <si>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</si>
  <si>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</si>
  <si>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</si>
  <si>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</si>
  <si>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</si>
  <si>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</si>
  <si>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</si>
  <si>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</si>
  <si>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</si>
  <si>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</si>
  <si>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</si>
  <si>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</si>
  <si>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</si>
  <si>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</si>
  <si>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</si>
  <si>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</si>
  <si>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</si>
  <si>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</si>
  <si>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</si>
  <si>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</si>
  <si>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</si>
  <si>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</si>
  <si>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</si>
  <si>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</si>
  <si>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</si>
  <si>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</si>
  <si>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</si>
  <si>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</si>
  <si>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</si>
  <si>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</si>
  <si>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</si>
  <si>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</si>
  <si>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</si>
  <si>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</si>
  <si>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</si>
  <si>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</si>
  <si>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</si>
  <si>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</si>
  <si>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</si>
  <si>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</si>
  <si>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</si>
  <si>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</si>
  <si>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</si>
  <si>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</si>
  <si>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</si>
  <si>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</si>
  <si>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</si>
  <si>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</si>
  <si>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</si>
  <si>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</si>
  <si>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</si>
  <si>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</si>
  <si>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</si>
  <si>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</si>
  <si>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</si>
  <si>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</si>
  <si>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</si>
  <si>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</si>
  <si>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</si>
  <si>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</si>
  <si>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</si>
  <si>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</si>
  <si>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</si>
  <si>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</si>
  <si>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</si>
  <si>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</si>
  <si>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</si>
  <si>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</si>
  <si>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</si>
  <si>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</si>
  <si>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</si>
  <si>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</si>
  <si>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</si>
  <si>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</si>
  <si>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</si>
  <si>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</si>
  <si>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</si>
  <si>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</si>
  <si>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</si>
  <si>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</si>
  <si>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</si>
  <si>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</si>
  <si>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</si>
  <si>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</si>
  <si>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</si>
  <si>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</si>
  <si>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</si>
  <si>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</si>
  <si>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</si>
  <si>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</si>
  <si>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</si>
  <si>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</si>
  <si>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</si>
  <si>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</si>
  <si>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</si>
  <si>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</si>
  <si>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</si>
  <si>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</si>
  <si>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</si>
  <si>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</si>
  <si>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</si>
  <si>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</si>
  <si>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</si>
  <si>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</si>
  <si>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</si>
  <si>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</si>
  <si>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</si>
  <si>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</si>
  <si>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</si>
  <si>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</si>
  <si>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</si>
  <si>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</si>
  <si>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</si>
  <si>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</si>
  <si>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</si>
  <si>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</si>
  <si>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</si>
  <si>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</si>
  <si>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</si>
  <si>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</si>
  <si>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</si>
  <si>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</si>
  <si>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</si>
  <si>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</si>
  <si>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</si>
  <si>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</si>
  <si>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</si>
  <si>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</si>
  <si>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</si>
  <si>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</si>
  <si>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</si>
  <si>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</si>
  <si>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</si>
  <si>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</si>
  <si>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</si>
  <si>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</si>
  <si>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</si>
  <si>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</si>
  <si>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</si>
  <si>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</si>
  <si>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</si>
  <si>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</si>
  <si>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</si>
  <si>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</si>
  <si>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</si>
  <si>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</si>
  <si>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</si>
  <si>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</si>
  <si>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</si>
  <si>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</si>
  <si>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</si>
  <si>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</si>
  <si>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</si>
  <si>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</si>
  <si>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</si>
  <si>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</si>
  <si>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</si>
  <si>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</si>
  <si>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</si>
  <si>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</si>
  <si>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</si>
  <si>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</si>
  <si>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</si>
  <si>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</si>
  <si>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</si>
  <si>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</si>
  <si>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</si>
  <si>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</si>
  <si>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</si>
  <si>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</si>
  <si>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</si>
  <si>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</si>
  <si>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</si>
  <si>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</si>
  <si>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</si>
  <si>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</si>
  <si>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</si>
  <si>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</si>
  <si>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</si>
  <si>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</si>
  <si>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</si>
  <si>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</si>
  <si>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</si>
  <si>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</si>
  <si>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</si>
  <si>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</si>
  <si>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</si>
  <si>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</si>
  <si>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</si>
  <si>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</si>
  <si>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</si>
  <si>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</si>
  <si>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</si>
  <si>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</si>
  <si>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</si>
  <si>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</si>
  <si>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</si>
  <si>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</si>
  <si>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</si>
  <si>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</si>
  <si>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</si>
  <si>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</si>
  <si>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</si>
  <si>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</si>
  <si>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</si>
  <si>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</si>
  <si>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</si>
  <si>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</si>
  <si>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</si>
  <si>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</si>
  <si>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</si>
  <si>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</si>
  <si>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</si>
  <si>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</si>
  <si>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</si>
  <si>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</si>
  <si>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</si>
  <si>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</si>
  <si>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</si>
  <si>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</si>
  <si>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</si>
  <si>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</si>
  <si>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</si>
  <si>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</si>
  <si>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</si>
  <si>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</si>
  <si>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</si>
  <si>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</si>
  <si>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</si>
  <si>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</si>
  <si>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</si>
  <si>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</si>
  <si>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</si>
  <si>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</si>
  <si>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</si>
  <si>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</si>
  <si>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</si>
  <si>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</si>
  <si>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</si>
  <si>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</si>
  <si>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</si>
  <si>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</si>
  <si>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</si>
  <si>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</si>
  <si>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</si>
  <si>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</si>
  <si>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</si>
  <si>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</si>
  <si>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</si>
  <si>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</si>
  <si>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</si>
  <si>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</si>
  <si>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</si>
  <si>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</si>
  <si>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</si>
  <si>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</si>
  <si>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</si>
  <si>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</si>
  <si>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</si>
  <si>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</si>
  <si>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</si>
  <si>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</si>
  <si>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</si>
  <si>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</si>
  <si>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</si>
  <si>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</si>
  <si>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</si>
  <si>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</si>
  <si>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</si>
  <si>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</si>
  <si>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</si>
  <si>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</si>
  <si>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</si>
  <si>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</si>
  <si>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</si>
  <si>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</si>
  <si>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</si>
  <si>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</si>
  <si>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</si>
  <si>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</si>
  <si>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</si>
  <si>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</si>
  <si>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</si>
  <si>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</si>
  <si>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</si>
  <si>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</si>
  <si>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</si>
  <si>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</si>
  <si>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</si>
  <si>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</si>
  <si>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</si>
  <si>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</si>
  <si>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</si>
  <si>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</si>
  <si>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</si>
  <si>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</si>
  <si>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</si>
  <si>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</si>
  <si>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</si>
  <si>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</si>
  <si>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</si>
  <si>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</si>
  <si>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</si>
  <si>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</si>
  <si>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</si>
  <si>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</si>
  <si>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</si>
  <si>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</si>
  <si>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</si>
  <si>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</si>
  <si>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</si>
  <si>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</si>
  <si>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</si>
  <si>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</si>
  <si>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</si>
  <si>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</si>
  <si>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</si>
  <si>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</si>
  <si>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</si>
  <si>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</si>
  <si>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</si>
  <si>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</si>
  <si>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</si>
  <si>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</si>
  <si>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</si>
  <si>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</si>
  <si>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</si>
  <si>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</si>
  <si>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</si>
  <si>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</si>
  <si>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</si>
  <si>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</si>
  <si>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</si>
  <si>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</si>
  <si>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</si>
  <si>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</si>
  <si>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</si>
  <si>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</si>
  <si>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</si>
  <si>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</si>
  <si>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</si>
  <si>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</si>
  <si>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</si>
  <si>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</si>
  <si>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</si>
  <si>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</si>
  <si>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</si>
  <si>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</si>
  <si>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</si>
  <si>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</si>
  <si>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</si>
  <si>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</si>
  <si>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</si>
  <si>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</si>
  <si>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</si>
  <si>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</si>
  <si>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</si>
  <si>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</si>
  <si>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</si>
  <si>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</si>
  <si>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</si>
  <si>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</si>
  <si>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</si>
  <si>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</si>
  <si>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</si>
  <si>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</si>
  <si>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</si>
  <si>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</si>
  <si>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</si>
  <si>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</si>
  <si>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</si>
  <si>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</si>
  <si>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</si>
  <si>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</si>
  <si>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</si>
  <si>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Intocmit</t>
  </si>
  <si>
    <t xml:space="preserve">                 Ec.Lata Ionut</t>
  </si>
  <si>
    <t xml:space="preserve">    Ec. Vladu Maria</t>
  </si>
  <si>
    <t>Ec. Betiu Adrian</t>
  </si>
  <si>
    <t>CONT DE EXECUTIE VENITURI OCTOMBRIE  2019</t>
  </si>
  <si>
    <t>CONT DE EXECUTIE CHELTUIELI OCTOMBRIE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</si>
</sst>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4" fontId="10" fillId="0" borderId="10" xfId="62" applyNumberFormat="1" applyFont="1" applyFill="1" applyBorder="1" applyAlignment="1">
      <alignment horizontal="left" vertical="center" wrapText="1"/>
      <protection/>
    </xf>
    <xf numFmtId="164" fontId="11" fillId="0" borderId="10" xfId="63" applyNumberFormat="1" applyFont="1" applyFill="1" applyBorder="1" applyAlignment="1">
      <alignment horizontal="left" vertical="center" wrapText="1"/>
      <protection/>
    </xf>
    <xf numFmtId="164"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2"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63"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7" activePane="bottomRight" state="frozen"/>
      <selection pane="topLeft" activeCell="A3" sqref="A3:F3"/>
      <selection pane="topRight" activeCell="A3" sqref="A3:F3"/>
      <selection pane="bottomLeft" activeCell="A3" sqref="A3:F3"/>
      <selection pane="bottomRight" activeCell="H10" sqref="H10"/>
    </sheetView>
  </sheetViews>
  <sheetFormatPr defaultColWidth="9.140625" defaultRowHeight="12.75"/>
  <cols>
    <col min="1" max="1" width="10.28125" style="66" bestFit="1" customWidth="1"/>
    <col min="2" max="2" width="57.421875" style="5" customWidth="1"/>
    <col min="3" max="3" width="0.2890625" style="5" hidden="1" customWidth="1"/>
    <col min="4" max="4" width="14.00390625" style="47" customWidth="1"/>
    <col min="5" max="5" width="14.421875" style="47" customWidth="1"/>
    <col min="6" max="7" width="18.00390625" style="5" customWidth="1"/>
    <col min="8" max="8" width="13.8515625" style="69"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6"/>
      <c r="EH4" s="116"/>
      <c r="EI4" s="116"/>
      <c r="EJ4" s="116"/>
      <c r="EK4" s="116"/>
      <c r="EL4" s="114"/>
      <c r="EM4" s="114"/>
      <c r="EN4" s="114"/>
      <c r="EO4" s="114"/>
      <c r="EP4" s="114"/>
      <c r="EQ4" s="114"/>
      <c r="ER4" s="114"/>
      <c r="ES4" s="114"/>
      <c r="ET4" s="114"/>
      <c r="EU4" s="114"/>
      <c r="EV4" s="114"/>
      <c r="EW4" s="114"/>
      <c r="EX4" s="114"/>
      <c r="EY4" s="114"/>
      <c r="EZ4" s="114"/>
      <c r="FA4" s="114"/>
      <c r="FB4" s="114"/>
      <c r="FC4" s="114"/>
      <c r="FD4" s="114"/>
      <c r="FE4" s="114"/>
    </row>
    <row r="5" spans="1:161" ht="105">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 aca="true" t="shared" si="0" ref="C7:H7">+C8+C64+C92</f>
        <v>0</v>
      </c>
      <c r="D7" s="65">
        <f t="shared" si="0"/>
        <v>162402180</v>
      </c>
      <c r="E7" s="65">
        <f t="shared" si="0"/>
        <v>162402180</v>
      </c>
      <c r="F7" s="65">
        <f t="shared" si="0"/>
        <v>140852919.97</v>
      </c>
      <c r="G7" s="65">
        <f t="shared" si="0"/>
        <v>14149573.51</v>
      </c>
      <c r="H7" s="65">
        <f t="shared" si="0"/>
        <v>126703346.46000001</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 aca="true" t="shared" si="1" ref="C8:H8">+C14+C51+C9</f>
        <v>0</v>
      </c>
      <c r="D8" s="65">
        <f t="shared" si="1"/>
        <v>149880000</v>
      </c>
      <c r="E8" s="65">
        <f t="shared" si="1"/>
        <v>149880000</v>
      </c>
      <c r="F8" s="65">
        <f t="shared" si="1"/>
        <v>142195306.97</v>
      </c>
      <c r="G8" s="65">
        <f t="shared" si="1"/>
        <v>14987350.51</v>
      </c>
      <c r="H8" s="65">
        <f t="shared" si="1"/>
        <v>127207956.46000001</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12</v>
      </c>
      <c r="B9" s="80" t="s">
        <v>13</v>
      </c>
      <c r="C9" s="65">
        <f aca="true" t="shared" si="2" ref="C9:H9">+C10+C11+C12+C13</f>
        <v>0</v>
      </c>
      <c r="D9" s="65">
        <f t="shared" si="2"/>
        <v>0</v>
      </c>
      <c r="E9" s="65">
        <f t="shared" si="2"/>
        <v>0</v>
      </c>
      <c r="F9" s="65">
        <f t="shared" si="2"/>
        <v>0</v>
      </c>
      <c r="G9" s="65">
        <f t="shared" si="2"/>
        <v>0</v>
      </c>
      <c r="H9" s="65">
        <f t="shared" si="2"/>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14</v>
      </c>
      <c r="B10" s="80" t="s">
        <v>15</v>
      </c>
      <c r="C10" s="65"/>
      <c r="D10" s="65"/>
      <c r="E10" s="65"/>
      <c r="F10" s="65"/>
      <c r="G10" s="65"/>
      <c r="H10" s="65"/>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16</v>
      </c>
      <c r="B11" s="80" t="s">
        <v>17</v>
      </c>
      <c r="C11" s="65"/>
      <c r="D11" s="65"/>
      <c r="E11" s="65"/>
      <c r="F11" s="65"/>
      <c r="G11" s="65"/>
      <c r="H11" s="6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6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65"/>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 aca="true" t="shared" si="3" ref="C14:H14">+C15+C27</f>
        <v>0</v>
      </c>
      <c r="D14" s="65">
        <f t="shared" si="3"/>
        <v>149579000</v>
      </c>
      <c r="E14" s="65">
        <f t="shared" si="3"/>
        <v>149579000</v>
      </c>
      <c r="F14" s="65">
        <f t="shared" si="3"/>
        <v>141985193.21</v>
      </c>
      <c r="G14" s="65">
        <f t="shared" si="3"/>
        <v>14941414.04</v>
      </c>
      <c r="H14" s="65">
        <f t="shared" si="3"/>
        <v>127043779.17</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 aca="true" t="shared" si="4" ref="C15:H15">+C16+C23+C26</f>
        <v>0</v>
      </c>
      <c r="D15" s="65">
        <f t="shared" si="4"/>
        <v>9003000</v>
      </c>
      <c r="E15" s="65">
        <f t="shared" si="4"/>
        <v>9003000</v>
      </c>
      <c r="F15" s="65">
        <f t="shared" si="4"/>
        <v>9127253.809999999</v>
      </c>
      <c r="G15" s="65">
        <f t="shared" si="4"/>
        <v>649645.4399999995</v>
      </c>
      <c r="H15" s="65">
        <f t="shared" si="4"/>
        <v>8477608.370000001</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 aca="true" t="shared" si="5" ref="C16:H16">C17+C18+C20+C21+C22+C19</f>
        <v>0</v>
      </c>
      <c r="D16" s="65">
        <f t="shared" si="5"/>
        <v>1789000</v>
      </c>
      <c r="E16" s="65">
        <f t="shared" si="5"/>
        <v>1789000</v>
      </c>
      <c r="F16" s="65">
        <f t="shared" si="5"/>
        <v>2130929</v>
      </c>
      <c r="G16" s="65">
        <f t="shared" si="5"/>
        <v>42451</v>
      </c>
      <c r="H16" s="65">
        <f t="shared" si="5"/>
        <v>2088478</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v>1789000</v>
      </c>
      <c r="E17" s="65">
        <v>1789000</v>
      </c>
      <c r="F17" s="46">
        <v>1069462</v>
      </c>
      <c r="G17" s="46">
        <f>F17-H17</f>
        <v>42451</v>
      </c>
      <c r="H17" s="46">
        <v>1027011</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v>1061467</v>
      </c>
      <c r="G18" s="46">
        <f>F18-H18</f>
        <v>0</v>
      </c>
      <c r="H18" s="46">
        <v>1061467</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31</v>
      </c>
      <c r="B19" s="83" t="s">
        <v>32</v>
      </c>
      <c r="C19" s="46"/>
      <c r="D19" s="65"/>
      <c r="E19" s="65"/>
      <c r="F19" s="46"/>
      <c r="G19" s="46"/>
      <c r="H19" s="46"/>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4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46"/>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c r="H22" s="46"/>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39</v>
      </c>
      <c r="B23" s="85" t="s">
        <v>40</v>
      </c>
      <c r="C23" s="65">
        <f aca="true" t="shared" si="6" ref="C23:H23">C24+C25</f>
        <v>0</v>
      </c>
      <c r="D23" s="65">
        <f t="shared" si="6"/>
        <v>29000</v>
      </c>
      <c r="E23" s="65">
        <f t="shared" si="6"/>
        <v>29000</v>
      </c>
      <c r="F23" s="65">
        <f t="shared" si="6"/>
        <v>67297</v>
      </c>
      <c r="G23" s="65">
        <f t="shared" si="6"/>
        <v>5279</v>
      </c>
      <c r="H23" s="65">
        <f t="shared" si="6"/>
        <v>62018</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41</v>
      </c>
      <c r="B24" s="84" t="s">
        <v>42</v>
      </c>
      <c r="C24" s="46"/>
      <c r="D24" s="65">
        <v>29000</v>
      </c>
      <c r="E24" s="65">
        <v>29000</v>
      </c>
      <c r="F24" s="46">
        <v>67297</v>
      </c>
      <c r="G24" s="46">
        <f>F24-H24</f>
        <v>5279</v>
      </c>
      <c r="H24" s="46">
        <v>62018</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43</v>
      </c>
      <c r="B25" s="84" t="s">
        <v>44</v>
      </c>
      <c r="C25" s="46"/>
      <c r="D25" s="65"/>
      <c r="E25" s="65"/>
      <c r="F25" s="46"/>
      <c r="G25" s="46"/>
      <c r="H25" s="46"/>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45</v>
      </c>
      <c r="C26" s="46"/>
      <c r="D26" s="65">
        <v>7185000</v>
      </c>
      <c r="E26" s="65">
        <v>7185000</v>
      </c>
      <c r="F26" s="46">
        <v>6929027.81</v>
      </c>
      <c r="G26" s="46">
        <f>F26-H26</f>
        <v>601915.4399999995</v>
      </c>
      <c r="H26" s="46">
        <v>6327112.37</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 aca="true" t="shared" si="7" ref="C27:H27">C28+C34+C50+C35+C36+C37+C38+C39+C40+C41+C42+C43+C44+C45+C46+C47+C48+C49</f>
        <v>0</v>
      </c>
      <c r="D27" s="65">
        <f t="shared" si="7"/>
        <v>140576000</v>
      </c>
      <c r="E27" s="65">
        <f t="shared" si="7"/>
        <v>140576000</v>
      </c>
      <c r="F27" s="65">
        <f t="shared" si="7"/>
        <v>132857939.4</v>
      </c>
      <c r="G27" s="65">
        <f t="shared" si="7"/>
        <v>14291768.6</v>
      </c>
      <c r="H27" s="65">
        <f t="shared" si="7"/>
        <v>118566170.8</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48</v>
      </c>
      <c r="B28" s="80" t="s">
        <v>49</v>
      </c>
      <c r="C28" s="65">
        <f aca="true" t="shared" si="8" ref="C28:H28">C29+C30+C31+C32+C33</f>
        <v>0</v>
      </c>
      <c r="D28" s="65">
        <f t="shared" si="8"/>
        <v>134641000</v>
      </c>
      <c r="E28" s="65">
        <f t="shared" si="8"/>
        <v>134641000</v>
      </c>
      <c r="F28" s="65">
        <f t="shared" si="8"/>
        <v>126010759</v>
      </c>
      <c r="G28" s="65">
        <f t="shared" si="8"/>
        <v>13793551</v>
      </c>
      <c r="H28" s="65">
        <f t="shared" si="8"/>
        <v>112217208</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134641000</v>
      </c>
      <c r="E29" s="65">
        <v>134641000</v>
      </c>
      <c r="F29" s="46">
        <v>126815710</v>
      </c>
      <c r="G29" s="46">
        <f>F29-H29</f>
        <v>13716391</v>
      </c>
      <c r="H29" s="46">
        <v>113099319</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52</v>
      </c>
      <c r="B30" s="84" t="s">
        <v>53</v>
      </c>
      <c r="C30" s="46"/>
      <c r="D30" s="65"/>
      <c r="E30" s="65"/>
      <c r="F30" s="46">
        <v>-979034</v>
      </c>
      <c r="G30" s="46">
        <f>F30-H30</f>
        <v>72808</v>
      </c>
      <c r="H30" s="46">
        <v>-1051842</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46"/>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v>174083</v>
      </c>
      <c r="G32" s="46">
        <f>F32-H32</f>
        <v>4352</v>
      </c>
      <c r="H32" s="46">
        <v>169731</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58</v>
      </c>
      <c r="B33" s="83" t="s">
        <v>59</v>
      </c>
      <c r="C33" s="46"/>
      <c r="D33" s="65"/>
      <c r="E33" s="65"/>
      <c r="F33" s="46"/>
      <c r="G33" s="46"/>
      <c r="H33" s="46"/>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4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62</v>
      </c>
      <c r="B35" s="86" t="s">
        <v>63</v>
      </c>
      <c r="C35" s="46"/>
      <c r="D35" s="65"/>
      <c r="E35" s="65"/>
      <c r="F35" s="46"/>
      <c r="G35" s="46"/>
      <c r="H35" s="46"/>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64</v>
      </c>
      <c r="B36" s="83" t="s">
        <v>65</v>
      </c>
      <c r="C36" s="46"/>
      <c r="D36" s="65">
        <v>11000</v>
      </c>
      <c r="E36" s="65">
        <v>11000</v>
      </c>
      <c r="F36" s="46">
        <v>16690</v>
      </c>
      <c r="G36" s="46">
        <f>F36-H36</f>
        <v>1084</v>
      </c>
      <c r="H36" s="46">
        <v>15606</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66</v>
      </c>
      <c r="B37" s="83" t="s">
        <v>67</v>
      </c>
      <c r="C37" s="46"/>
      <c r="D37" s="65"/>
      <c r="E37" s="65"/>
      <c r="F37" s="46">
        <v>624</v>
      </c>
      <c r="G37" s="46">
        <f>F37-H37</f>
        <v>512</v>
      </c>
      <c r="H37" s="46">
        <v>112</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68</v>
      </c>
      <c r="B38" s="83" t="s">
        <v>69</v>
      </c>
      <c r="C38" s="46"/>
      <c r="D38" s="65"/>
      <c r="E38" s="65"/>
      <c r="F38" s="46"/>
      <c r="G38" s="46"/>
      <c r="H38" s="46"/>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70</v>
      </c>
      <c r="B39" s="83" t="s">
        <v>71</v>
      </c>
      <c r="C39" s="46"/>
      <c r="D39" s="65"/>
      <c r="E39" s="65"/>
      <c r="F39" s="46"/>
      <c r="G39" s="46"/>
      <c r="H39" s="46"/>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72</v>
      </c>
      <c r="B40" s="83" t="s">
        <v>73</v>
      </c>
      <c r="C40" s="46"/>
      <c r="D40" s="65"/>
      <c r="E40" s="65"/>
      <c r="F40" s="46"/>
      <c r="G40" s="46"/>
      <c r="H40" s="46"/>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74</v>
      </c>
      <c r="B41" s="83" t="s">
        <v>75</v>
      </c>
      <c r="C41" s="46"/>
      <c r="D41" s="65"/>
      <c r="E41" s="65"/>
      <c r="F41" s="46"/>
      <c r="G41" s="46"/>
      <c r="H41" s="46"/>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76</v>
      </c>
      <c r="B42" s="83" t="s">
        <v>77</v>
      </c>
      <c r="C42" s="46"/>
      <c r="D42" s="65">
        <v>28000</v>
      </c>
      <c r="E42" s="65">
        <v>28000</v>
      </c>
      <c r="F42" s="46">
        <v>53836</v>
      </c>
      <c r="G42" s="46">
        <f>F42-H42</f>
        <v>4826</v>
      </c>
      <c r="H42" s="46">
        <v>49010</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v>2858</v>
      </c>
      <c r="G43" s="46">
        <f>F43-H43</f>
        <v>1638</v>
      </c>
      <c r="H43" s="46">
        <v>1220</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v>2938000</v>
      </c>
      <c r="E44" s="65">
        <v>2938000</v>
      </c>
      <c r="F44" s="46">
        <v>2477877.4</v>
      </c>
      <c r="G44" s="46">
        <f>F44-H44</f>
        <v>173279.6000000001</v>
      </c>
      <c r="H44" s="46">
        <v>2304597.8</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6000</v>
      </c>
      <c r="E45" s="65">
        <v>6000</v>
      </c>
      <c r="F45" s="46">
        <v>5562</v>
      </c>
      <c r="G45" s="46">
        <f>F45-H45</f>
        <v>250</v>
      </c>
      <c r="H45" s="46">
        <v>5312</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c r="E46" s="65"/>
      <c r="F46" s="46"/>
      <c r="G46" s="46"/>
      <c r="H46" s="46"/>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86</v>
      </c>
      <c r="B47" s="88" t="s">
        <v>87</v>
      </c>
      <c r="C47" s="46"/>
      <c r="D47" s="65"/>
      <c r="E47" s="65"/>
      <c r="F47" s="46"/>
      <c r="G47" s="46"/>
      <c r="H47" s="46"/>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c r="E48" s="65"/>
      <c r="F48" s="46">
        <v>0</v>
      </c>
      <c r="G48" s="46">
        <f>F48-H48</f>
        <v>0</v>
      </c>
      <c r="H48" s="46">
        <v>0</v>
      </c>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2952000</v>
      </c>
      <c r="E49" s="65">
        <v>2952000</v>
      </c>
      <c r="F49" s="46">
        <v>4289733</v>
      </c>
      <c r="G49" s="46">
        <f>F49-H49</f>
        <v>316628</v>
      </c>
      <c r="H49" s="46">
        <v>3973105</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92</v>
      </c>
      <c r="B50" s="83" t="s">
        <v>93</v>
      </c>
      <c r="C50" s="46"/>
      <c r="D50" s="65"/>
      <c r="E50" s="65"/>
      <c r="F50" s="46"/>
      <c r="G50" s="46"/>
      <c r="H50" s="46"/>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 aca="true" t="shared" si="9" ref="C51:H51">+C52+C57</f>
        <v>0</v>
      </c>
      <c r="D51" s="65">
        <f t="shared" si="9"/>
        <v>301000</v>
      </c>
      <c r="E51" s="65">
        <f t="shared" si="9"/>
        <v>301000</v>
      </c>
      <c r="F51" s="65">
        <f t="shared" si="9"/>
        <v>210113.76</v>
      </c>
      <c r="G51" s="65">
        <f t="shared" si="9"/>
        <v>45936.47</v>
      </c>
      <c r="H51" s="65">
        <f t="shared" si="9"/>
        <v>164177.29</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 aca="true" t="shared" si="10" ref="C52:H52">+C53+C55</f>
        <v>0</v>
      </c>
      <c r="D52" s="65">
        <f t="shared" si="10"/>
        <v>0</v>
      </c>
      <c r="E52" s="65">
        <f t="shared" si="10"/>
        <v>0</v>
      </c>
      <c r="F52" s="65">
        <f t="shared" si="10"/>
        <v>0</v>
      </c>
      <c r="G52" s="65">
        <f t="shared" si="10"/>
        <v>0</v>
      </c>
      <c r="H52" s="65">
        <f t="shared" si="10"/>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 aca="true" t="shared" si="11" ref="C53:H53">+C54</f>
        <v>0</v>
      </c>
      <c r="D53" s="65">
        <f t="shared" si="11"/>
        <v>0</v>
      </c>
      <c r="E53" s="65">
        <f t="shared" si="11"/>
        <v>0</v>
      </c>
      <c r="F53" s="65">
        <f t="shared" si="11"/>
        <v>0</v>
      </c>
      <c r="G53" s="65">
        <f t="shared" si="11"/>
        <v>0</v>
      </c>
      <c r="H53" s="65">
        <f t="shared" si="11"/>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4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 aca="true" t="shared" si="12" ref="C55:H55">+C56</f>
        <v>0</v>
      </c>
      <c r="D55" s="65">
        <f t="shared" si="12"/>
        <v>0</v>
      </c>
      <c r="E55" s="65">
        <f t="shared" si="12"/>
        <v>0</v>
      </c>
      <c r="F55" s="65">
        <f t="shared" si="12"/>
        <v>0</v>
      </c>
      <c r="G55" s="65">
        <f t="shared" si="12"/>
        <v>0</v>
      </c>
      <c r="H55" s="65">
        <f t="shared" si="12"/>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46"/>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 aca="true" t="shared" si="13" ref="C57:H57">+C58+C62</f>
        <v>0</v>
      </c>
      <c r="D57" s="65">
        <f t="shared" si="13"/>
        <v>301000</v>
      </c>
      <c r="E57" s="65">
        <f t="shared" si="13"/>
        <v>301000</v>
      </c>
      <c r="F57" s="65">
        <f t="shared" si="13"/>
        <v>210113.76</v>
      </c>
      <c r="G57" s="65">
        <f t="shared" si="13"/>
        <v>45936.47</v>
      </c>
      <c r="H57" s="65">
        <f t="shared" si="13"/>
        <v>164177.29</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 aca="true" t="shared" si="14" ref="C58:H58">C61+C59+C60</f>
        <v>0</v>
      </c>
      <c r="D58" s="65">
        <f t="shared" si="14"/>
        <v>301000</v>
      </c>
      <c r="E58" s="65">
        <f t="shared" si="14"/>
        <v>301000</v>
      </c>
      <c r="F58" s="65">
        <f t="shared" si="14"/>
        <v>210113.76</v>
      </c>
      <c r="G58" s="65">
        <f t="shared" si="14"/>
        <v>45936.47</v>
      </c>
      <c r="H58" s="65">
        <f t="shared" si="14"/>
        <v>164177.29</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110</v>
      </c>
      <c r="B59" s="80" t="s">
        <v>111</v>
      </c>
      <c r="C59" s="65"/>
      <c r="D59" s="65"/>
      <c r="E59" s="65"/>
      <c r="F59" s="65"/>
      <c r="G59" s="65"/>
      <c r="H59" s="6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112</v>
      </c>
      <c r="B60" s="80" t="s">
        <v>113</v>
      </c>
      <c r="C60" s="65"/>
      <c r="D60" s="65"/>
      <c r="E60" s="65"/>
      <c r="F60" s="65"/>
      <c r="G60" s="65"/>
      <c r="H60" s="6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301000</v>
      </c>
      <c r="E61" s="65">
        <v>301000</v>
      </c>
      <c r="F61" s="46">
        <v>210113.76</v>
      </c>
      <c r="G61" s="46">
        <f>F61-H61</f>
        <v>45936.47</v>
      </c>
      <c r="H61" s="46">
        <v>164177.29</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 aca="true" t="shared" si="15" ref="C62:H62">C63</f>
        <v>0</v>
      </c>
      <c r="D62" s="65">
        <f t="shared" si="15"/>
        <v>0</v>
      </c>
      <c r="E62" s="65">
        <f t="shared" si="15"/>
        <v>0</v>
      </c>
      <c r="F62" s="65">
        <f t="shared" si="15"/>
        <v>0</v>
      </c>
      <c r="G62" s="65">
        <f t="shared" si="15"/>
        <v>0</v>
      </c>
      <c r="H62" s="65">
        <f t="shared" si="15"/>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46"/>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 aca="true" t="shared" si="16" ref="C64:H64">+C65</f>
        <v>0</v>
      </c>
      <c r="D64" s="65">
        <f t="shared" si="16"/>
        <v>12522180</v>
      </c>
      <c r="E64" s="65">
        <f t="shared" si="16"/>
        <v>12522180</v>
      </c>
      <c r="F64" s="65">
        <f t="shared" si="16"/>
        <v>-16</v>
      </c>
      <c r="G64" s="65">
        <f t="shared" si="16"/>
        <v>0</v>
      </c>
      <c r="H64" s="65">
        <f t="shared" si="16"/>
        <v>-16</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 aca="true" t="shared" si="17" ref="C65:H65">+C66+C79</f>
        <v>0</v>
      </c>
      <c r="D65" s="65">
        <f t="shared" si="17"/>
        <v>12522180</v>
      </c>
      <c r="E65" s="65">
        <f t="shared" si="17"/>
        <v>12522180</v>
      </c>
      <c r="F65" s="65">
        <f t="shared" si="17"/>
        <v>-16</v>
      </c>
      <c r="G65" s="65">
        <f t="shared" si="17"/>
        <v>0</v>
      </c>
      <c r="H65" s="65">
        <f t="shared" si="17"/>
        <v>-16</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 aca="true" t="shared" si="18" ref="C66:H66">C67+C68+C69+C70+C72+C73+C74+C75+C71+C76+C77+C78</f>
        <v>0</v>
      </c>
      <c r="D66" s="65">
        <f t="shared" si="18"/>
        <v>12522180</v>
      </c>
      <c r="E66" s="65">
        <f t="shared" si="18"/>
        <v>12522180</v>
      </c>
      <c r="F66" s="65">
        <f t="shared" si="18"/>
        <v>-79</v>
      </c>
      <c r="G66" s="65">
        <f t="shared" si="18"/>
        <v>0</v>
      </c>
      <c r="H66" s="65">
        <f t="shared" si="18"/>
        <v>-79</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126</v>
      </c>
      <c r="B67" s="91" t="s">
        <v>127</v>
      </c>
      <c r="C67" s="46"/>
      <c r="D67" s="65"/>
      <c r="E67" s="65"/>
      <c r="F67" s="46"/>
      <c r="G67" s="46"/>
      <c r="H67" s="46"/>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128</v>
      </c>
      <c r="B68" s="91" t="s">
        <v>129</v>
      </c>
      <c r="C68" s="46"/>
      <c r="D68" s="65"/>
      <c r="E68" s="65"/>
      <c r="F68" s="46"/>
      <c r="G68" s="46"/>
      <c r="H68" s="46"/>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130</v>
      </c>
      <c r="B69" s="91" t="s">
        <v>131</v>
      </c>
      <c r="C69" s="46"/>
      <c r="D69" s="65">
        <v>9519180</v>
      </c>
      <c r="E69" s="65">
        <v>9519180</v>
      </c>
      <c r="F69" s="46"/>
      <c r="G69" s="46"/>
      <c r="H69" s="46"/>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132</v>
      </c>
      <c r="B70" s="93" t="s">
        <v>133</v>
      </c>
      <c r="C70" s="46"/>
      <c r="D70" s="65"/>
      <c r="E70" s="65"/>
      <c r="F70" s="46">
        <v>-79</v>
      </c>
      <c r="G70" s="46">
        <f>F70-H70</f>
        <v>0</v>
      </c>
      <c r="H70" s="46">
        <v>-79</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134</v>
      </c>
      <c r="B71" s="93" t="s">
        <v>135</v>
      </c>
      <c r="C71" s="46"/>
      <c r="D71" s="65"/>
      <c r="E71" s="65"/>
      <c r="F71" s="46"/>
      <c r="G71" s="46"/>
      <c r="H71" s="46"/>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46"/>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46"/>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46"/>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142</v>
      </c>
      <c r="B75" s="93" t="s">
        <v>143</v>
      </c>
      <c r="C75" s="46"/>
      <c r="D75" s="65"/>
      <c r="E75" s="65"/>
      <c r="F75" s="46"/>
      <c r="G75" s="46"/>
      <c r="H75" s="46"/>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144</v>
      </c>
      <c r="B76" s="93" t="s">
        <v>145</v>
      </c>
      <c r="C76" s="46"/>
      <c r="D76" s="65">
        <v>3003000</v>
      </c>
      <c r="E76" s="65">
        <v>3003000</v>
      </c>
      <c r="F76" s="46"/>
      <c r="G76" s="46"/>
      <c r="H76" s="46"/>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46"/>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148</v>
      </c>
      <c r="C78" s="46"/>
      <c r="D78" s="65"/>
      <c r="E78" s="65"/>
      <c r="F78" s="46"/>
      <c r="G78" s="46"/>
      <c r="H78" s="46"/>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 aca="true" t="shared" si="19" ref="C79:H79">+C80+C81+C82+C83+C84+C85+C86+C87</f>
        <v>0</v>
      </c>
      <c r="D79" s="65">
        <f t="shared" si="19"/>
        <v>0</v>
      </c>
      <c r="E79" s="65">
        <f t="shared" si="19"/>
        <v>0</v>
      </c>
      <c r="F79" s="65">
        <f t="shared" si="19"/>
        <v>63</v>
      </c>
      <c r="G79" s="65">
        <f t="shared" si="19"/>
        <v>0</v>
      </c>
      <c r="H79" s="65">
        <f t="shared" si="19"/>
        <v>63</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151</v>
      </c>
      <c r="B80" s="83" t="s">
        <v>152</v>
      </c>
      <c r="C80" s="46"/>
      <c r="D80" s="65"/>
      <c r="E80" s="65"/>
      <c r="F80" s="46"/>
      <c r="G80" s="46"/>
      <c r="H80" s="46"/>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153</v>
      </c>
      <c r="B81" s="36" t="s">
        <v>133</v>
      </c>
      <c r="C81" s="46"/>
      <c r="D81" s="65"/>
      <c r="E81" s="65"/>
      <c r="F81" s="46"/>
      <c r="G81" s="46"/>
      <c r="H81" s="46"/>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154</v>
      </c>
      <c r="B82" s="83" t="s">
        <v>155</v>
      </c>
      <c r="C82" s="46"/>
      <c r="D82" s="65"/>
      <c r="E82" s="65"/>
      <c r="F82" s="46">
        <v>65</v>
      </c>
      <c r="G82" s="46">
        <f>F82-H82</f>
        <v>0</v>
      </c>
      <c r="H82" s="46">
        <v>65</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156</v>
      </c>
      <c r="B83" s="83" t="s">
        <v>157</v>
      </c>
      <c r="C83" s="46"/>
      <c r="D83" s="65"/>
      <c r="E83" s="65"/>
      <c r="F83" s="46">
        <v>-7</v>
      </c>
      <c r="G83" s="46">
        <f>F83-H83</f>
        <v>0</v>
      </c>
      <c r="H83" s="46">
        <v>-7</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46"/>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46"/>
      <c r="AR85" s="6"/>
      <c r="BR85" s="6"/>
      <c r="BS85" s="6"/>
      <c r="BT85" s="6"/>
      <c r="CL85" s="6"/>
    </row>
    <row r="86" spans="1:90" ht="75">
      <c r="A86" s="96" t="s">
        <v>161</v>
      </c>
      <c r="B86" s="97" t="s">
        <v>162</v>
      </c>
      <c r="C86" s="46"/>
      <c r="D86" s="65"/>
      <c r="E86" s="65"/>
      <c r="F86" s="46">
        <v>5</v>
      </c>
      <c r="G86" s="46">
        <f>F86-H86</f>
        <v>0</v>
      </c>
      <c r="H86" s="46">
        <v>5</v>
      </c>
      <c r="BR86" s="6"/>
      <c r="BS86" s="6"/>
      <c r="BT86" s="6"/>
      <c r="CL86" s="6"/>
    </row>
    <row r="87" spans="1:90" ht="45">
      <c r="A87" s="96" t="s">
        <v>163</v>
      </c>
      <c r="B87" s="98" t="s">
        <v>164</v>
      </c>
      <c r="C87" s="46"/>
      <c r="D87" s="65"/>
      <c r="E87" s="65"/>
      <c r="F87" s="46"/>
      <c r="G87" s="46"/>
      <c r="H87" s="46"/>
      <c r="BR87" s="6"/>
      <c r="BS87" s="6"/>
      <c r="BT87" s="6"/>
      <c r="CL87" s="6"/>
    </row>
    <row r="88" spans="1:90" ht="30">
      <c r="A88" s="99" t="s">
        <v>165</v>
      </c>
      <c r="B88" s="99" t="s">
        <v>166</v>
      </c>
      <c r="C88" s="65">
        <f>C89</f>
        <v>0</v>
      </c>
      <c r="D88" s="65">
        <f aca="true" t="shared" si="20" ref="D88:H90">D89</f>
        <v>0</v>
      </c>
      <c r="E88" s="65">
        <f t="shared" si="20"/>
        <v>0</v>
      </c>
      <c r="F88" s="65">
        <f t="shared" si="20"/>
        <v>0</v>
      </c>
      <c r="G88" s="65">
        <f t="shared" si="20"/>
        <v>0</v>
      </c>
      <c r="H88" s="65">
        <f t="shared" si="20"/>
        <v>0</v>
      </c>
      <c r="CL88" s="6"/>
    </row>
    <row r="89" spans="1:90" ht="45">
      <c r="A89" s="99" t="s">
        <v>167</v>
      </c>
      <c r="B89" s="99" t="s">
        <v>168</v>
      </c>
      <c r="C89" s="65">
        <f>C90</f>
        <v>0</v>
      </c>
      <c r="D89" s="65">
        <f t="shared" si="20"/>
        <v>0</v>
      </c>
      <c r="E89" s="65">
        <f t="shared" si="20"/>
        <v>0</v>
      </c>
      <c r="F89" s="65">
        <f t="shared" si="20"/>
        <v>0</v>
      </c>
      <c r="G89" s="65">
        <f t="shared" si="20"/>
        <v>0</v>
      </c>
      <c r="H89" s="65">
        <f t="shared" si="20"/>
        <v>0</v>
      </c>
      <c r="CL89" s="6"/>
    </row>
    <row r="90" spans="1:90" ht="30">
      <c r="A90" s="98"/>
      <c r="B90" s="98" t="s">
        <v>169</v>
      </c>
      <c r="C90" s="65">
        <f>C91</f>
        <v>0</v>
      </c>
      <c r="D90" s="65">
        <f t="shared" si="20"/>
        <v>0</v>
      </c>
      <c r="E90" s="65">
        <f t="shared" si="20"/>
        <v>0</v>
      </c>
      <c r="F90" s="65">
        <f t="shared" si="20"/>
        <v>0</v>
      </c>
      <c r="G90" s="65">
        <f t="shared" si="20"/>
        <v>0</v>
      </c>
      <c r="H90" s="65">
        <f t="shared" si="20"/>
        <v>0</v>
      </c>
      <c r="CL90" s="6"/>
    </row>
    <row r="91" spans="1:90" ht="15">
      <c r="A91" s="98" t="s">
        <v>170</v>
      </c>
      <c r="B91" s="98" t="s">
        <v>171</v>
      </c>
      <c r="C91" s="46"/>
      <c r="D91" s="65"/>
      <c r="E91" s="65"/>
      <c r="F91" s="46"/>
      <c r="G91" s="46"/>
      <c r="H91" s="46"/>
      <c r="CL91" s="6"/>
    </row>
    <row r="92" spans="1:90" ht="15">
      <c r="A92" s="99" t="s">
        <v>172</v>
      </c>
      <c r="B92" s="99" t="s">
        <v>173</v>
      </c>
      <c r="C92" s="65">
        <f aca="true" t="shared" si="21" ref="C92:H92">C93</f>
        <v>0</v>
      </c>
      <c r="D92" s="65">
        <f t="shared" si="21"/>
        <v>0</v>
      </c>
      <c r="E92" s="65">
        <f t="shared" si="21"/>
        <v>0</v>
      </c>
      <c r="F92" s="65">
        <f t="shared" si="21"/>
        <v>-1342371</v>
      </c>
      <c r="G92" s="65">
        <f t="shared" si="21"/>
        <v>-837777</v>
      </c>
      <c r="H92" s="65">
        <f t="shared" si="21"/>
        <v>-504594</v>
      </c>
      <c r="CL92" s="6"/>
    </row>
    <row r="93" spans="1:90" ht="30">
      <c r="A93" s="98" t="s">
        <v>174</v>
      </c>
      <c r="B93" s="98" t="s">
        <v>175</v>
      </c>
      <c r="C93" s="46"/>
      <c r="D93" s="65"/>
      <c r="E93" s="65"/>
      <c r="F93" s="46">
        <v>-1342371</v>
      </c>
      <c r="G93" s="46">
        <f>F93-H93</f>
        <v>-837777</v>
      </c>
      <c r="H93" s="46">
        <v>-504594</v>
      </c>
      <c r="CL93" s="6"/>
    </row>
    <row r="94" ht="15">
      <c r="CL94" s="6"/>
    </row>
    <row r="95" ht="15">
      <c r="CL95" s="6"/>
    </row>
    <row r="96" spans="2:90" ht="15.75">
      <c r="B96" s="108" t="s">
        <v>430</v>
      </c>
      <c r="C96" s="109"/>
      <c r="D96" s="109" t="s">
        <v>431</v>
      </c>
      <c r="E96" s="108"/>
      <c r="F96" s="110"/>
      <c r="G96" s="110" t="s">
        <v>432</v>
      </c>
      <c r="CL96" s="6"/>
    </row>
    <row r="97" spans="2:90" ht="15">
      <c r="B97" s="111" t="s">
        <v>433</v>
      </c>
      <c r="C97" s="112"/>
      <c r="D97" s="112" t="s">
        <v>434</v>
      </c>
      <c r="E97" s="111"/>
      <c r="F97" s="113"/>
      <c r="G97" s="113" t="s">
        <v>435</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C57:F57 F85:F87 C64:F65 D79:F79 D23:F23 D55:F55 H61 H29:H50 H85:H87 H17:H26 H54:H55 H57 H64:H65 H69:H81" name="Zonă1"/>
    <protectedRange sqref="G85:G87 G17:G26 G54:G55 G93 G61 G57 G64:G65 G69:G83 G29:G50" name="Zonă1_2"/>
  </protectedRanges>
  <mergeCells count="31">
    <mergeCell ref="AU4:AY4"/>
    <mergeCell ref="AZ4:BD4"/>
    <mergeCell ref="DC4:DG4"/>
    <mergeCell ref="DH4:DL4"/>
    <mergeCell ref="BE4:BI4"/>
    <mergeCell ref="H4:K4"/>
    <mergeCell ref="L4:P4"/>
    <mergeCell ref="Q4:U4"/>
    <mergeCell ref="V4:Z4"/>
    <mergeCell ref="AA4:AE4"/>
    <mergeCell ref="AF4:AJ4"/>
    <mergeCell ref="AK4:AO4"/>
    <mergeCell ref="AP4:AT4"/>
    <mergeCell ref="DM4:DQ4"/>
    <mergeCell ref="BJ4:BN4"/>
    <mergeCell ref="BO4:BS4"/>
    <mergeCell ref="BT4:BX4"/>
    <mergeCell ref="BY4:CC4"/>
    <mergeCell ref="CD4:CH4"/>
    <mergeCell ref="CI4:CM4"/>
    <mergeCell ref="CN4:CR4"/>
    <mergeCell ref="CS4:CW4"/>
    <mergeCell ref="CX4:DB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zoomScale="90" zoomScaleNormal="90" zoomScalePageLayoutView="0" workbookViewId="0" topLeftCell="A1">
      <pane xSplit="3" ySplit="6" topLeftCell="D7" activePane="bottomRight" state="frozen"/>
      <selection pane="topLeft" activeCell="B2" sqref="B2"/>
      <selection pane="topRight" activeCell="B2" sqref="B2"/>
      <selection pane="bottomLeft" activeCell="B2" sqref="B2"/>
      <selection pane="bottomRight" activeCell="L187" sqref="L187"/>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437</v>
      </c>
      <c r="C1" s="3"/>
    </row>
    <row r="2" spans="2:3" ht="15">
      <c r="B2" s="3"/>
      <c r="C2" s="3"/>
    </row>
    <row r="3" spans="2:4" ht="15">
      <c r="B3" s="3"/>
      <c r="C3" s="3"/>
      <c r="D3" s="6"/>
    </row>
    <row r="4" spans="4:8" ht="15">
      <c r="D4" s="7"/>
      <c r="E4" s="7"/>
      <c r="F4" s="8"/>
      <c r="G4" s="9"/>
      <c r="H4" s="10" t="s">
        <v>422</v>
      </c>
    </row>
    <row r="5" spans="1:8" s="14" customFormat="1" ht="9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340954700</v>
      </c>
      <c r="E7" s="54">
        <f t="shared" si="0"/>
        <v>347689710</v>
      </c>
      <c r="F7" s="54">
        <f>+F8+F16</f>
        <v>347689710</v>
      </c>
      <c r="G7" s="54">
        <f t="shared" si="0"/>
        <v>316358149.73</v>
      </c>
      <c r="H7" s="54">
        <f t="shared" si="0"/>
        <v>28631222.66999999</v>
      </c>
      <c r="I7" s="54">
        <f>+I8+I16</f>
        <v>287726927.05999994</v>
      </c>
      <c r="J7" s="20"/>
    </row>
    <row r="8" spans="1:10" s="21" customFormat="1" ht="15">
      <c r="A8" s="18" t="s">
        <v>184</v>
      </c>
      <c r="B8" s="22" t="s">
        <v>185</v>
      </c>
      <c r="C8" s="55">
        <f aca="true" t="shared" si="1" ref="C8:H8">+C9+C10+C13+C11+C12+C15+C171</f>
        <v>0</v>
      </c>
      <c r="D8" s="55">
        <f t="shared" si="1"/>
        <v>340929700</v>
      </c>
      <c r="E8" s="55">
        <f t="shared" si="1"/>
        <v>347664710</v>
      </c>
      <c r="F8" s="55">
        <f>+F9+F10+F13+F11+F12+F15+F171</f>
        <v>347664710</v>
      </c>
      <c r="G8" s="55">
        <f t="shared" si="1"/>
        <v>316358149.73</v>
      </c>
      <c r="H8" s="55">
        <f t="shared" si="1"/>
        <v>28631222.66999999</v>
      </c>
      <c r="I8" s="55">
        <f>+I9+I10+I13+I11+I12+I15+I171</f>
        <v>287726927.05999994</v>
      </c>
      <c r="J8" s="20"/>
    </row>
    <row r="9" spans="1:10" s="21" customFormat="1" ht="15">
      <c r="A9" s="18" t="s">
        <v>186</v>
      </c>
      <c r="B9" s="22" t="s">
        <v>187</v>
      </c>
      <c r="C9" s="55">
        <f aca="true" t="shared" si="2" ref="C9:H9">+C23</f>
        <v>0</v>
      </c>
      <c r="D9" s="55">
        <f t="shared" si="2"/>
        <v>4241310</v>
      </c>
      <c r="E9" s="55">
        <f t="shared" si="2"/>
        <v>4241310</v>
      </c>
      <c r="F9" s="55">
        <f>+F23</f>
        <v>4241310</v>
      </c>
      <c r="G9" s="55">
        <f t="shared" si="2"/>
        <v>3794334</v>
      </c>
      <c r="H9" s="55">
        <f t="shared" si="2"/>
        <v>377901</v>
      </c>
      <c r="I9" s="55">
        <f>+I23</f>
        <v>3416433</v>
      </c>
      <c r="J9" s="20"/>
    </row>
    <row r="10" spans="1:10" s="21" customFormat="1" ht="16.5" customHeight="1">
      <c r="A10" s="18" t="s">
        <v>188</v>
      </c>
      <c r="B10" s="22" t="s">
        <v>189</v>
      </c>
      <c r="C10" s="55">
        <f aca="true" t="shared" si="3" ref="C10:H10">+C44</f>
        <v>0</v>
      </c>
      <c r="D10" s="55">
        <f t="shared" si="3"/>
        <v>242038740</v>
      </c>
      <c r="E10" s="55">
        <f t="shared" si="3"/>
        <v>248773750</v>
      </c>
      <c r="F10" s="55">
        <f>+F44</f>
        <v>248773750</v>
      </c>
      <c r="G10" s="55">
        <f t="shared" si="3"/>
        <v>219717648.13</v>
      </c>
      <c r="H10" s="55">
        <f t="shared" si="3"/>
        <v>19404855.07999999</v>
      </c>
      <c r="I10" s="55">
        <f>+I44</f>
        <v>200312793.04999998</v>
      </c>
      <c r="J10" s="20"/>
    </row>
    <row r="11" spans="1:10" s="21" customFormat="1" ht="15">
      <c r="A11" s="18" t="s">
        <v>190</v>
      </c>
      <c r="B11" s="22" t="s">
        <v>191</v>
      </c>
      <c r="C11" s="55">
        <f aca="true" t="shared" si="4" ref="C11:H11">+C72</f>
        <v>0</v>
      </c>
      <c r="D11" s="55">
        <f t="shared" si="4"/>
        <v>0</v>
      </c>
      <c r="E11" s="55">
        <f t="shared" si="4"/>
        <v>0</v>
      </c>
      <c r="F11" s="55">
        <f>+F72</f>
        <v>0</v>
      </c>
      <c r="G11" s="55">
        <f t="shared" si="4"/>
        <v>0</v>
      </c>
      <c r="H11" s="55">
        <f t="shared" si="4"/>
        <v>0</v>
      </c>
      <c r="I11" s="55">
        <f>+I72</f>
        <v>0</v>
      </c>
      <c r="J11" s="20"/>
    </row>
    <row r="12" spans="1:10" s="21" customFormat="1" ht="30">
      <c r="A12" s="18"/>
      <c r="B12" s="22" t="s">
        <v>192</v>
      </c>
      <c r="C12" s="55">
        <f aca="true" t="shared" si="5" ref="C12:H12">C172</f>
        <v>0</v>
      </c>
      <c r="D12" s="55">
        <f t="shared" si="5"/>
        <v>89491240</v>
      </c>
      <c r="E12" s="55">
        <f t="shared" si="5"/>
        <v>89491240</v>
      </c>
      <c r="F12" s="55">
        <f>F172</f>
        <v>89491240</v>
      </c>
      <c r="G12" s="55">
        <f t="shared" si="5"/>
        <v>87890805</v>
      </c>
      <c r="H12" s="55">
        <f t="shared" si="5"/>
        <v>8852709</v>
      </c>
      <c r="I12" s="55">
        <f>I172</f>
        <v>79038096</v>
      </c>
      <c r="J12" s="20"/>
    </row>
    <row r="13" spans="1:10" s="21" customFormat="1" ht="16.5" customHeight="1">
      <c r="A13" s="18" t="s">
        <v>193</v>
      </c>
      <c r="B13" s="22" t="s">
        <v>194</v>
      </c>
      <c r="C13" s="55">
        <f aca="true" t="shared" si="6" ref="C13:H13">C179</f>
        <v>0</v>
      </c>
      <c r="D13" s="55">
        <f t="shared" si="6"/>
        <v>5158410</v>
      </c>
      <c r="E13" s="55">
        <f t="shared" si="6"/>
        <v>5158410</v>
      </c>
      <c r="F13" s="55">
        <f>F179</f>
        <v>5158410</v>
      </c>
      <c r="G13" s="55">
        <f t="shared" si="6"/>
        <v>5158224</v>
      </c>
      <c r="H13" s="55">
        <f t="shared" si="6"/>
        <v>0</v>
      </c>
      <c r="I13" s="55">
        <f>I179</f>
        <v>5158224</v>
      </c>
      <c r="J13" s="20"/>
    </row>
    <row r="14" spans="1:10" s="21" customFormat="1" ht="30">
      <c r="A14" s="18" t="s">
        <v>195</v>
      </c>
      <c r="B14" s="22" t="s">
        <v>196</v>
      </c>
      <c r="C14" s="55">
        <f aca="true" t="shared" si="7" ref="C14:H14">C186</f>
        <v>0</v>
      </c>
      <c r="D14" s="55">
        <f t="shared" si="7"/>
        <v>0</v>
      </c>
      <c r="E14" s="55">
        <f t="shared" si="7"/>
        <v>0</v>
      </c>
      <c r="F14" s="55">
        <f>F186</f>
        <v>0</v>
      </c>
      <c r="G14" s="55">
        <f t="shared" si="7"/>
        <v>0</v>
      </c>
      <c r="H14" s="55">
        <f t="shared" si="7"/>
        <v>0</v>
      </c>
      <c r="I14" s="55">
        <f>I186</f>
        <v>0</v>
      </c>
      <c r="J14" s="20"/>
    </row>
    <row r="15" spans="1:10" s="21" customFormat="1" ht="16.5" customHeight="1">
      <c r="A15" s="18" t="s">
        <v>197</v>
      </c>
      <c r="B15" s="22" t="s">
        <v>197</v>
      </c>
      <c r="C15" s="55">
        <f aca="true" t="shared" si="8" ref="C15:H15">C75</f>
        <v>0</v>
      </c>
      <c r="D15" s="55">
        <f t="shared" si="8"/>
        <v>0</v>
      </c>
      <c r="E15" s="55">
        <f t="shared" si="8"/>
        <v>0</v>
      </c>
      <c r="F15" s="55">
        <f>F75</f>
        <v>0</v>
      </c>
      <c r="G15" s="55">
        <f t="shared" si="8"/>
        <v>0</v>
      </c>
      <c r="H15" s="55">
        <f t="shared" si="8"/>
        <v>0</v>
      </c>
      <c r="I15" s="55">
        <f>I75</f>
        <v>0</v>
      </c>
      <c r="J15" s="20"/>
    </row>
    <row r="16" spans="1:10" s="21" customFormat="1" ht="16.5" customHeight="1">
      <c r="A16" s="18" t="s">
        <v>198</v>
      </c>
      <c r="B16" s="22" t="s">
        <v>199</v>
      </c>
      <c r="C16" s="55">
        <f aca="true" t="shared" si="9" ref="C16:H17">C79</f>
        <v>0</v>
      </c>
      <c r="D16" s="55">
        <f t="shared" si="9"/>
        <v>25000</v>
      </c>
      <c r="E16" s="55">
        <f t="shared" si="9"/>
        <v>25000</v>
      </c>
      <c r="F16" s="55">
        <f>F79</f>
        <v>25000</v>
      </c>
      <c r="G16" s="55">
        <f t="shared" si="9"/>
        <v>0</v>
      </c>
      <c r="H16" s="55">
        <f t="shared" si="9"/>
        <v>0</v>
      </c>
      <c r="I16" s="55">
        <f>I79</f>
        <v>0</v>
      </c>
      <c r="J16" s="20"/>
    </row>
    <row r="17" spans="1:10" s="21" customFormat="1" ht="15">
      <c r="A17" s="18" t="s">
        <v>200</v>
      </c>
      <c r="B17" s="22" t="s">
        <v>201</v>
      </c>
      <c r="C17" s="55">
        <f t="shared" si="9"/>
        <v>0</v>
      </c>
      <c r="D17" s="55">
        <f t="shared" si="9"/>
        <v>0</v>
      </c>
      <c r="E17" s="55">
        <f t="shared" si="9"/>
        <v>0</v>
      </c>
      <c r="F17" s="55">
        <f>F80</f>
        <v>0</v>
      </c>
      <c r="G17" s="55">
        <f t="shared" si="9"/>
        <v>0</v>
      </c>
      <c r="H17" s="55">
        <f t="shared" si="9"/>
        <v>0</v>
      </c>
      <c r="I17" s="55">
        <f>I80</f>
        <v>0</v>
      </c>
      <c r="J17" s="20"/>
    </row>
    <row r="18" spans="1:10" s="21" customFormat="1" ht="30">
      <c r="A18" s="18"/>
      <c r="B18" s="22" t="s">
        <v>202</v>
      </c>
      <c r="C18" s="55">
        <f aca="true" t="shared" si="10" ref="C18:H18">C171+C185</f>
        <v>0</v>
      </c>
      <c r="D18" s="55">
        <f t="shared" si="10"/>
        <v>0</v>
      </c>
      <c r="E18" s="55">
        <f t="shared" si="10"/>
        <v>0</v>
      </c>
      <c r="F18" s="55">
        <f>F171+F185</f>
        <v>0</v>
      </c>
      <c r="G18" s="55">
        <f t="shared" si="10"/>
        <v>-202861.40000000002</v>
      </c>
      <c r="H18" s="55">
        <f t="shared" si="10"/>
        <v>-4242.410000000014</v>
      </c>
      <c r="I18" s="55">
        <f>I171+I185</f>
        <v>-198618.99</v>
      </c>
      <c r="J18" s="20"/>
    </row>
    <row r="19" spans="1:10" s="21" customFormat="1" ht="16.5" customHeight="1">
      <c r="A19" s="18" t="s">
        <v>203</v>
      </c>
      <c r="B19" s="22" t="s">
        <v>204</v>
      </c>
      <c r="C19" s="55">
        <f aca="true" t="shared" si="11" ref="C19:H19">+C20+C16</f>
        <v>0</v>
      </c>
      <c r="D19" s="55">
        <f t="shared" si="11"/>
        <v>340954700</v>
      </c>
      <c r="E19" s="55">
        <f t="shared" si="11"/>
        <v>347689710</v>
      </c>
      <c r="F19" s="55">
        <f>+F20+F16</f>
        <v>347689710</v>
      </c>
      <c r="G19" s="55">
        <f t="shared" si="11"/>
        <v>316358149.73</v>
      </c>
      <c r="H19" s="55">
        <f t="shared" si="11"/>
        <v>28631222.66999999</v>
      </c>
      <c r="I19" s="55">
        <f>+I20+I16</f>
        <v>287726927.05999994</v>
      </c>
      <c r="J19" s="20"/>
    </row>
    <row r="20" spans="1:10" s="21" customFormat="1" ht="15">
      <c r="A20" s="18" t="s">
        <v>205</v>
      </c>
      <c r="B20" s="22" t="s">
        <v>185</v>
      </c>
      <c r="C20" s="55">
        <f aca="true" t="shared" si="12" ref="C20:H20">C9+C10+C11+C12+C13+C15+C171</f>
        <v>0</v>
      </c>
      <c r="D20" s="55">
        <f t="shared" si="12"/>
        <v>340929700</v>
      </c>
      <c r="E20" s="55">
        <f t="shared" si="12"/>
        <v>347664710</v>
      </c>
      <c r="F20" s="55">
        <f>F9+F10+F11+F12+F13+F15+F171</f>
        <v>347664710</v>
      </c>
      <c r="G20" s="55">
        <f t="shared" si="12"/>
        <v>316358149.73</v>
      </c>
      <c r="H20" s="55">
        <f t="shared" si="12"/>
        <v>28631222.66999999</v>
      </c>
      <c r="I20" s="55">
        <f>I9+I10+I11+I12+I13+I15+I171</f>
        <v>287726927.05999994</v>
      </c>
      <c r="J20" s="20"/>
    </row>
    <row r="21" spans="1:10" s="21" customFormat="1" ht="16.5" customHeight="1">
      <c r="A21" s="23" t="s">
        <v>206</v>
      </c>
      <c r="B21" s="22" t="s">
        <v>207</v>
      </c>
      <c r="C21" s="55">
        <f aca="true" t="shared" si="13" ref="C21:H21">+C22+C78+C171</f>
        <v>0</v>
      </c>
      <c r="D21" s="55">
        <f t="shared" si="13"/>
        <v>335796290</v>
      </c>
      <c r="E21" s="55">
        <f t="shared" si="13"/>
        <v>342531300</v>
      </c>
      <c r="F21" s="55">
        <f>+F22+F78+F171</f>
        <v>342531300</v>
      </c>
      <c r="G21" s="55">
        <f t="shared" si="13"/>
        <v>311199925.73</v>
      </c>
      <c r="H21" s="55">
        <f t="shared" si="13"/>
        <v>28631222.66999999</v>
      </c>
      <c r="I21" s="55">
        <f>+I22+I78+I171</f>
        <v>282568703.05999994</v>
      </c>
      <c r="J21" s="20"/>
    </row>
    <row r="22" spans="1:10" s="21" customFormat="1" ht="16.5" customHeight="1">
      <c r="A22" s="18" t="s">
        <v>208</v>
      </c>
      <c r="B22" s="22" t="s">
        <v>185</v>
      </c>
      <c r="C22" s="55">
        <f aca="true" t="shared" si="14" ref="C22:H22">+C23+C44+C72+C172+C75</f>
        <v>0</v>
      </c>
      <c r="D22" s="55">
        <f t="shared" si="14"/>
        <v>335771290</v>
      </c>
      <c r="E22" s="55">
        <f t="shared" si="14"/>
        <v>342506300</v>
      </c>
      <c r="F22" s="55">
        <f>+F23+F44+F72+F172+F75</f>
        <v>342506300</v>
      </c>
      <c r="G22" s="55">
        <f t="shared" si="14"/>
        <v>311402787.13</v>
      </c>
      <c r="H22" s="55">
        <f t="shared" si="14"/>
        <v>28635465.07999999</v>
      </c>
      <c r="I22" s="55">
        <f>+I23+I44+I72+I172+I75</f>
        <v>282767322.04999995</v>
      </c>
      <c r="J22" s="20"/>
    </row>
    <row r="23" spans="1:10" s="21" customFormat="1" ht="15">
      <c r="A23" s="18" t="s">
        <v>209</v>
      </c>
      <c r="B23" s="22" t="s">
        <v>187</v>
      </c>
      <c r="C23" s="55">
        <f aca="true" t="shared" si="15" ref="C23:H23">+C24+C36+C34</f>
        <v>0</v>
      </c>
      <c r="D23" s="55">
        <f t="shared" si="15"/>
        <v>4241310</v>
      </c>
      <c r="E23" s="55">
        <f t="shared" si="15"/>
        <v>4241310</v>
      </c>
      <c r="F23" s="55">
        <f>+F24+F36+F34</f>
        <v>4241310</v>
      </c>
      <c r="G23" s="55">
        <f t="shared" si="15"/>
        <v>3794334</v>
      </c>
      <c r="H23" s="55">
        <f t="shared" si="15"/>
        <v>377901</v>
      </c>
      <c r="I23" s="55">
        <f>+I24+I36+I34</f>
        <v>3416433</v>
      </c>
      <c r="J23" s="20"/>
    </row>
    <row r="24" spans="1:246" s="21" customFormat="1" ht="16.5" customHeight="1">
      <c r="A24" s="18" t="s">
        <v>210</v>
      </c>
      <c r="B24" s="22" t="s">
        <v>211</v>
      </c>
      <c r="C24" s="55">
        <f aca="true" t="shared" si="16" ref="C24:H24">C25+C28+C29+C30+C32+C26+C27+C31</f>
        <v>0</v>
      </c>
      <c r="D24" s="55">
        <f t="shared" si="16"/>
        <v>4083530</v>
      </c>
      <c r="E24" s="55">
        <f t="shared" si="16"/>
        <v>4083530</v>
      </c>
      <c r="F24" s="55">
        <f>F25+F28+F29+F30+F32+F26+F27+F31</f>
        <v>4083530</v>
      </c>
      <c r="G24" s="55">
        <f t="shared" si="16"/>
        <v>3647047</v>
      </c>
      <c r="H24" s="55">
        <f t="shared" si="16"/>
        <v>369453</v>
      </c>
      <c r="I24" s="55">
        <f>I25+I28+I29+I30+I32+I26+I27+I31</f>
        <v>3277594</v>
      </c>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3335990</v>
      </c>
      <c r="E25" s="57">
        <v>3335990</v>
      </c>
      <c r="F25" s="57">
        <v>3335990</v>
      </c>
      <c r="G25" s="46">
        <v>2984033</v>
      </c>
      <c r="H25" s="46">
        <f>G25-I25</f>
        <v>299903</v>
      </c>
      <c r="I25" s="46">
        <v>2684130</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445940</v>
      </c>
      <c r="E26" s="57">
        <v>445940</v>
      </c>
      <c r="F26" s="57">
        <v>445940</v>
      </c>
      <c r="G26" s="46">
        <v>397456</v>
      </c>
      <c r="H26" s="46">
        <f>G26-I26</f>
        <v>40391</v>
      </c>
      <c r="I26" s="46">
        <v>357065</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114450</v>
      </c>
      <c r="E27" s="57">
        <v>114450</v>
      </c>
      <c r="F27" s="57">
        <v>114450</v>
      </c>
      <c r="G27" s="46">
        <v>100243</v>
      </c>
      <c r="H27" s="46">
        <f>G27-I27</f>
        <v>11839</v>
      </c>
      <c r="I27" s="46">
        <v>88404</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10740</v>
      </c>
      <c r="E28" s="57">
        <v>10740</v>
      </c>
      <c r="F28" s="57">
        <v>10740</v>
      </c>
      <c r="G28" s="46">
        <v>9578</v>
      </c>
      <c r="H28" s="46">
        <f>G28-I28</f>
        <v>882</v>
      </c>
      <c r="I28" s="46">
        <v>8696</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3000</v>
      </c>
      <c r="E29" s="57">
        <v>3000</v>
      </c>
      <c r="F29" s="57">
        <v>3000</v>
      </c>
      <c r="G29" s="46">
        <v>2060</v>
      </c>
      <c r="H29" s="46">
        <f>G29-I29</f>
        <v>0</v>
      </c>
      <c r="I29" s="46">
        <v>2060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c r="E30" s="57"/>
      <c r="F30" s="57"/>
      <c r="G30" s="46"/>
      <c r="H30" s="46"/>
      <c r="I30" s="46"/>
      <c r="J30" s="20"/>
    </row>
    <row r="31" spans="1:246" s="21" customFormat="1" ht="16.5" customHeight="1">
      <c r="A31" s="24"/>
      <c r="B31" s="26" t="s">
        <v>426</v>
      </c>
      <c r="C31" s="56"/>
      <c r="D31" s="57">
        <v>137510</v>
      </c>
      <c r="E31" s="57">
        <v>137510</v>
      </c>
      <c r="F31" s="57">
        <v>137510</v>
      </c>
      <c r="G31" s="46">
        <v>120938</v>
      </c>
      <c r="H31" s="46">
        <f>G31-I31</f>
        <v>13809</v>
      </c>
      <c r="I31" s="46">
        <v>107129</v>
      </c>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35900</v>
      </c>
      <c r="E32" s="57">
        <v>35900</v>
      </c>
      <c r="F32" s="57">
        <v>35900</v>
      </c>
      <c r="G32" s="46">
        <v>32739</v>
      </c>
      <c r="H32" s="46">
        <f>G32-I32</f>
        <v>2629</v>
      </c>
      <c r="I32" s="46">
        <v>30110</v>
      </c>
      <c r="J32" s="20"/>
    </row>
    <row r="33" spans="1:10" ht="16.5" customHeight="1">
      <c r="A33" s="24"/>
      <c r="B33" s="26" t="s">
        <v>223</v>
      </c>
      <c r="C33" s="56"/>
      <c r="D33" s="57"/>
      <c r="E33" s="57"/>
      <c r="F33" s="57"/>
      <c r="G33" s="46"/>
      <c r="H33" s="46"/>
      <c r="I33" s="46"/>
      <c r="J33" s="20"/>
    </row>
    <row r="34" spans="1:10" ht="16.5" customHeight="1">
      <c r="A34" s="24"/>
      <c r="B34" s="22" t="s">
        <v>224</v>
      </c>
      <c r="C34" s="56">
        <f aca="true" t="shared" si="17" ref="C34:I34">C35</f>
        <v>0</v>
      </c>
      <c r="D34" s="56">
        <f t="shared" si="17"/>
        <v>65900</v>
      </c>
      <c r="E34" s="56">
        <f t="shared" si="17"/>
        <v>65900</v>
      </c>
      <c r="F34" s="56">
        <f t="shared" si="17"/>
        <v>65900</v>
      </c>
      <c r="G34" s="56">
        <f t="shared" si="17"/>
        <v>65250</v>
      </c>
      <c r="H34" s="56">
        <f t="shared" si="17"/>
        <v>0</v>
      </c>
      <c r="I34" s="56">
        <f t="shared" si="17"/>
        <v>65250</v>
      </c>
      <c r="J34" s="20"/>
    </row>
    <row r="35" spans="1:246" ht="16.5" customHeight="1">
      <c r="A35" s="24"/>
      <c r="B35" s="26" t="s">
        <v>225</v>
      </c>
      <c r="C35" s="56"/>
      <c r="D35" s="57">
        <v>65900</v>
      </c>
      <c r="E35" s="57">
        <v>65900</v>
      </c>
      <c r="F35" s="57">
        <v>65900</v>
      </c>
      <c r="G35" s="46">
        <v>65250</v>
      </c>
      <c r="H35" s="46">
        <f>G35-I35</f>
        <v>0</v>
      </c>
      <c r="I35" s="46">
        <v>65250</v>
      </c>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91880</v>
      </c>
      <c r="E36" s="55">
        <f>+E37+E38+E39+E40+E41+E42+E43</f>
        <v>91880</v>
      </c>
      <c r="F36" s="55">
        <f>+F37+F38+F39+F40+F41+F42+F43</f>
        <v>91880</v>
      </c>
      <c r="G36" s="55">
        <f t="shared" si="18"/>
        <v>82037</v>
      </c>
      <c r="H36" s="55">
        <f t="shared" si="18"/>
        <v>8448</v>
      </c>
      <c r="I36" s="55">
        <f>+I37+I38+I39+I40+I41+I42+I43</f>
        <v>73589</v>
      </c>
      <c r="J36" s="20"/>
      <c r="K36" s="21"/>
    </row>
    <row r="37" spans="1:10" ht="16.5" customHeight="1">
      <c r="A37" s="24" t="s">
        <v>228</v>
      </c>
      <c r="B37" s="26" t="s">
        <v>229</v>
      </c>
      <c r="C37" s="56"/>
      <c r="D37" s="57"/>
      <c r="E37" s="57"/>
      <c r="F37" s="57"/>
      <c r="G37" s="46"/>
      <c r="H37" s="46"/>
      <c r="I37" s="46"/>
      <c r="J37" s="20"/>
    </row>
    <row r="38" spans="1:10" ht="16.5" customHeight="1">
      <c r="A38" s="24" t="s">
        <v>230</v>
      </c>
      <c r="B38" s="26" t="s">
        <v>231</v>
      </c>
      <c r="C38" s="56"/>
      <c r="D38" s="57"/>
      <c r="E38" s="57"/>
      <c r="F38" s="57"/>
      <c r="G38" s="46"/>
      <c r="H38" s="46"/>
      <c r="I38" s="46"/>
      <c r="J38" s="20"/>
    </row>
    <row r="39" spans="1:246" s="21" customFormat="1" ht="16.5" customHeight="1">
      <c r="A39" s="24" t="s">
        <v>232</v>
      </c>
      <c r="B39" s="26" t="s">
        <v>233</v>
      </c>
      <c r="C39" s="56"/>
      <c r="D39" s="57"/>
      <c r="E39" s="57"/>
      <c r="F39" s="57"/>
      <c r="G39" s="46"/>
      <c r="H39" s="46"/>
      <c r="I39" s="46"/>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46"/>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46"/>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91880</v>
      </c>
      <c r="E42" s="57">
        <v>91880</v>
      </c>
      <c r="F42" s="57">
        <v>91880</v>
      </c>
      <c r="G42" s="46">
        <v>82037</v>
      </c>
      <c r="H42" s="46">
        <f>G42-I42</f>
        <v>8448</v>
      </c>
      <c r="I42" s="46">
        <v>73589</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46"/>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242038740</v>
      </c>
      <c r="E44" s="55">
        <f t="shared" si="19"/>
        <v>248773750</v>
      </c>
      <c r="F44" s="55">
        <f>+F45+F59+F58+F61+F64+F66+F67+F69+F65+F68</f>
        <v>248773750</v>
      </c>
      <c r="G44" s="55">
        <f t="shared" si="19"/>
        <v>219717648.13</v>
      </c>
      <c r="H44" s="55">
        <f t="shared" si="19"/>
        <v>19404855.07999999</v>
      </c>
      <c r="I44" s="55">
        <f>+I45+I59+I58+I61+I64+I66+I67+I69+I65+I68</f>
        <v>200312793.04999998</v>
      </c>
      <c r="J44" s="20"/>
      <c r="K44" s="21"/>
    </row>
    <row r="45" spans="1:10" ht="16.5" customHeight="1">
      <c r="A45" s="18" t="s">
        <v>240</v>
      </c>
      <c r="B45" s="22" t="s">
        <v>241</v>
      </c>
      <c r="C45" s="55">
        <f aca="true" t="shared" si="20" ref="C45:H45">+C46+C47+C48+C49+C50+C51+C52+C53+C55</f>
        <v>0</v>
      </c>
      <c r="D45" s="55">
        <f t="shared" si="20"/>
        <v>241983640</v>
      </c>
      <c r="E45" s="55">
        <f t="shared" si="20"/>
        <v>248718650</v>
      </c>
      <c r="F45" s="55">
        <f>+F46+F47+F48+F49+F50+F51+F52+F53+F55</f>
        <v>248718650</v>
      </c>
      <c r="G45" s="55">
        <f t="shared" si="20"/>
        <v>219683021.12</v>
      </c>
      <c r="H45" s="55">
        <f t="shared" si="20"/>
        <v>19400993.359999992</v>
      </c>
      <c r="I45" s="55">
        <f>+I46+I47+I48+I49+I50+I51+I52+I53+I55</f>
        <v>200282027.76</v>
      </c>
      <c r="J45" s="20"/>
    </row>
    <row r="46" spans="1:246" s="21" customFormat="1" ht="16.5" customHeight="1">
      <c r="A46" s="24" t="s">
        <v>242</v>
      </c>
      <c r="B46" s="26" t="s">
        <v>243</v>
      </c>
      <c r="C46" s="56"/>
      <c r="D46" s="57">
        <v>34000</v>
      </c>
      <c r="E46" s="57">
        <v>34000</v>
      </c>
      <c r="F46" s="57">
        <v>34000</v>
      </c>
      <c r="G46" s="46">
        <v>29419.15</v>
      </c>
      <c r="H46" s="46">
        <f aca="true" t="shared" si="21" ref="H46:H51">G46-I46</f>
        <v>5397.84</v>
      </c>
      <c r="I46" s="46">
        <v>24021.31</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v>8000</v>
      </c>
      <c r="E47" s="57">
        <v>8000</v>
      </c>
      <c r="F47" s="57">
        <v>8000</v>
      </c>
      <c r="G47" s="46">
        <v>6500</v>
      </c>
      <c r="H47" s="46">
        <f t="shared" si="21"/>
        <v>0</v>
      </c>
      <c r="I47" s="46">
        <v>6500</v>
      </c>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76000</v>
      </c>
      <c r="E48" s="57">
        <v>76000</v>
      </c>
      <c r="F48" s="57">
        <v>76000</v>
      </c>
      <c r="G48" s="46">
        <v>55694.05</v>
      </c>
      <c r="H48" s="46">
        <f t="shared" si="21"/>
        <v>2266.1399999999994</v>
      </c>
      <c r="I48" s="46">
        <v>53427.91</v>
      </c>
      <c r="J48" s="20"/>
    </row>
    <row r="49" spans="1:10" ht="16.5" customHeight="1">
      <c r="A49" s="24" t="s">
        <v>248</v>
      </c>
      <c r="B49" s="26" t="s">
        <v>249</v>
      </c>
      <c r="C49" s="56"/>
      <c r="D49" s="57">
        <v>5700</v>
      </c>
      <c r="E49" s="57">
        <v>5700</v>
      </c>
      <c r="F49" s="57">
        <v>5700</v>
      </c>
      <c r="G49" s="46">
        <v>4240.8</v>
      </c>
      <c r="H49" s="46">
        <f t="shared" si="21"/>
        <v>398.4000000000001</v>
      </c>
      <c r="I49" s="46">
        <v>3842.4</v>
      </c>
      <c r="J49" s="20"/>
    </row>
    <row r="50" spans="1:10" ht="16.5" customHeight="1">
      <c r="A50" s="24" t="s">
        <v>250</v>
      </c>
      <c r="B50" s="26" t="s">
        <v>251</v>
      </c>
      <c r="C50" s="56"/>
      <c r="D50" s="57">
        <v>13000</v>
      </c>
      <c r="E50" s="57">
        <v>13000</v>
      </c>
      <c r="F50" s="57">
        <v>13000</v>
      </c>
      <c r="G50" s="46">
        <v>5000</v>
      </c>
      <c r="H50" s="46">
        <f t="shared" si="21"/>
        <v>0</v>
      </c>
      <c r="I50" s="46">
        <v>5000</v>
      </c>
      <c r="J50" s="20"/>
    </row>
    <row r="51" spans="1:246" ht="16.5" customHeight="1">
      <c r="A51" s="24" t="s">
        <v>252</v>
      </c>
      <c r="B51" s="26" t="s">
        <v>253</v>
      </c>
      <c r="C51" s="56"/>
      <c r="D51" s="57">
        <v>1000</v>
      </c>
      <c r="E51" s="57">
        <v>1000</v>
      </c>
      <c r="F51" s="57">
        <v>1000</v>
      </c>
      <c r="G51" s="46">
        <v>410.01</v>
      </c>
      <c r="H51" s="46">
        <f t="shared" si="21"/>
        <v>0</v>
      </c>
      <c r="I51" s="46">
        <v>410.01</v>
      </c>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60000</v>
      </c>
      <c r="E52" s="57">
        <v>60000</v>
      </c>
      <c r="F52" s="57">
        <v>60000</v>
      </c>
      <c r="G52" s="46">
        <v>50151.92</v>
      </c>
      <c r="H52" s="46">
        <f aca="true" t="shared" si="22" ref="H52:H58">G52-I52</f>
        <v>4152.269999999997</v>
      </c>
      <c r="I52" s="46">
        <v>45999.65</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257</v>
      </c>
      <c r="C53" s="58">
        <f aca="true" t="shared" si="23" ref="C53:H53">+C54+C89</f>
        <v>0</v>
      </c>
      <c r="D53" s="58">
        <f t="shared" si="23"/>
        <v>241516830</v>
      </c>
      <c r="E53" s="58">
        <f>+E54+E89</f>
        <v>248251840</v>
      </c>
      <c r="F53" s="58">
        <f>+F54+F89</f>
        <v>248251840</v>
      </c>
      <c r="G53" s="58">
        <f t="shared" si="23"/>
        <v>219381191.82</v>
      </c>
      <c r="H53" s="58">
        <f t="shared" si="23"/>
        <v>19373844.759999994</v>
      </c>
      <c r="I53" s="58">
        <f>+I54+I89</f>
        <v>200007347.06</v>
      </c>
      <c r="J53" s="20"/>
      <c r="K53" s="28"/>
    </row>
    <row r="54" spans="1:246" ht="16.5" customHeight="1">
      <c r="A54" s="29"/>
      <c r="B54" s="30" t="s">
        <v>258</v>
      </c>
      <c r="C54" s="59"/>
      <c r="D54" s="57">
        <v>17000</v>
      </c>
      <c r="E54" s="57">
        <v>17000</v>
      </c>
      <c r="F54" s="57">
        <v>17000</v>
      </c>
      <c r="G54" s="46">
        <v>11982.93</v>
      </c>
      <c r="H54" s="46">
        <f t="shared" si="22"/>
        <v>885</v>
      </c>
      <c r="I54" s="46">
        <v>11097.93</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259</v>
      </c>
      <c r="B55" s="26" t="s">
        <v>260</v>
      </c>
      <c r="C55" s="56"/>
      <c r="D55" s="57">
        <v>269110</v>
      </c>
      <c r="E55" s="57">
        <v>269110</v>
      </c>
      <c r="F55" s="57">
        <v>269110</v>
      </c>
      <c r="G55" s="46">
        <v>150413.37</v>
      </c>
      <c r="H55" s="46">
        <f t="shared" si="22"/>
        <v>14933.949999999983</v>
      </c>
      <c r="I55" s="46">
        <v>135479.42</v>
      </c>
      <c r="J55" s="20"/>
    </row>
    <row r="56" spans="1:246" s="28" customFormat="1" ht="16.5" customHeight="1">
      <c r="A56" s="24"/>
      <c r="B56" s="26" t="s">
        <v>261</v>
      </c>
      <c r="C56" s="56"/>
      <c r="D56" s="57">
        <v>34110</v>
      </c>
      <c r="E56" s="57">
        <v>34110</v>
      </c>
      <c r="F56" s="57">
        <v>34110</v>
      </c>
      <c r="G56" s="46"/>
      <c r="H56" s="46"/>
      <c r="I56" s="46"/>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262</v>
      </c>
      <c r="C57" s="56"/>
      <c r="D57" s="57">
        <v>48000</v>
      </c>
      <c r="E57" s="57">
        <v>48000</v>
      </c>
      <c r="F57" s="57">
        <v>48000</v>
      </c>
      <c r="G57" s="46">
        <v>36824.3</v>
      </c>
      <c r="H57" s="46">
        <f t="shared" si="22"/>
        <v>3936.3899999999994</v>
      </c>
      <c r="I57" s="46">
        <v>32887.91</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263</v>
      </c>
      <c r="B58" s="26" t="s">
        <v>264</v>
      </c>
      <c r="C58" s="56"/>
      <c r="D58" s="57">
        <v>10000</v>
      </c>
      <c r="E58" s="57">
        <v>10000</v>
      </c>
      <c r="F58" s="57">
        <v>10000</v>
      </c>
      <c r="G58" s="46">
        <v>5861.72</v>
      </c>
      <c r="H58" s="46">
        <f t="shared" si="22"/>
        <v>5861.72</v>
      </c>
      <c r="I58" s="46">
        <v>0</v>
      </c>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265</v>
      </c>
      <c r="B59" s="22" t="s">
        <v>266</v>
      </c>
      <c r="C59" s="60">
        <f aca="true" t="shared" si="24" ref="C59:I59">+C60</f>
        <v>0</v>
      </c>
      <c r="D59" s="60">
        <f t="shared" si="24"/>
        <v>11000</v>
      </c>
      <c r="E59" s="60">
        <f t="shared" si="24"/>
        <v>11000</v>
      </c>
      <c r="F59" s="60">
        <f t="shared" si="24"/>
        <v>11000</v>
      </c>
      <c r="G59" s="60">
        <f t="shared" si="24"/>
        <v>5669.51</v>
      </c>
      <c r="H59" s="60">
        <f t="shared" si="24"/>
        <v>0</v>
      </c>
      <c r="I59" s="60">
        <f t="shared" si="24"/>
        <v>5669.51</v>
      </c>
      <c r="J59" s="20"/>
      <c r="K59" s="5"/>
    </row>
    <row r="60" spans="1:246" s="21" customFormat="1" ht="16.5" customHeight="1">
      <c r="A60" s="24" t="s">
        <v>267</v>
      </c>
      <c r="B60" s="26" t="s">
        <v>268</v>
      </c>
      <c r="C60" s="56"/>
      <c r="D60" s="57">
        <v>11000</v>
      </c>
      <c r="E60" s="57">
        <v>11000</v>
      </c>
      <c r="F60" s="57">
        <v>11000</v>
      </c>
      <c r="G60" s="46">
        <v>5669.51</v>
      </c>
      <c r="H60" s="46">
        <f>G60-I60</f>
        <v>0</v>
      </c>
      <c r="I60" s="46">
        <v>5669.51</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269</v>
      </c>
      <c r="B61" s="22" t="s">
        <v>270</v>
      </c>
      <c r="C61" s="55">
        <f aca="true" t="shared" si="25" ref="C61:H61">+C62+C63</f>
        <v>0</v>
      </c>
      <c r="D61" s="55">
        <f t="shared" si="25"/>
        <v>7000</v>
      </c>
      <c r="E61" s="55">
        <f>+E62+E63</f>
        <v>7000</v>
      </c>
      <c r="F61" s="55">
        <f>+F62+F63</f>
        <v>7000</v>
      </c>
      <c r="G61" s="55">
        <f t="shared" si="25"/>
        <v>1242.78</v>
      </c>
      <c r="H61" s="55">
        <f t="shared" si="25"/>
        <v>-2000.0000000000002</v>
      </c>
      <c r="I61" s="55">
        <f>+I62+I63</f>
        <v>3242.78</v>
      </c>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271</v>
      </c>
      <c r="B62" s="26" t="s">
        <v>272</v>
      </c>
      <c r="C62" s="56"/>
      <c r="D62" s="57">
        <v>7000</v>
      </c>
      <c r="E62" s="57">
        <v>7000</v>
      </c>
      <c r="F62" s="57">
        <v>7000</v>
      </c>
      <c r="G62" s="46">
        <v>1242.78</v>
      </c>
      <c r="H62" s="46">
        <f>G62-I62</f>
        <v>-2000.0000000000002</v>
      </c>
      <c r="I62" s="46">
        <v>3242.78</v>
      </c>
      <c r="J62" s="20"/>
    </row>
    <row r="63" spans="1:246" s="21" customFormat="1" ht="16.5" customHeight="1">
      <c r="A63" s="18" t="s">
        <v>273</v>
      </c>
      <c r="B63" s="26" t="s">
        <v>274</v>
      </c>
      <c r="C63" s="56"/>
      <c r="D63" s="57"/>
      <c r="E63" s="57"/>
      <c r="F63" s="57"/>
      <c r="G63" s="46"/>
      <c r="H63" s="46"/>
      <c r="I63" s="46"/>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275</v>
      </c>
      <c r="B64" s="26" t="s">
        <v>276</v>
      </c>
      <c r="C64" s="56"/>
      <c r="D64" s="57">
        <v>7000</v>
      </c>
      <c r="E64" s="57">
        <v>7000</v>
      </c>
      <c r="F64" s="57">
        <v>7000</v>
      </c>
      <c r="G64" s="46">
        <v>6407</v>
      </c>
      <c r="H64" s="46">
        <f>G64-I64</f>
        <v>0</v>
      </c>
      <c r="I64" s="46">
        <v>6407</v>
      </c>
      <c r="J64" s="20"/>
    </row>
    <row r="65" spans="1:10" ht="16.5" customHeight="1">
      <c r="A65" s="24" t="s">
        <v>277</v>
      </c>
      <c r="B65" s="25" t="s">
        <v>278</v>
      </c>
      <c r="C65" s="56"/>
      <c r="D65" s="57"/>
      <c r="E65" s="57"/>
      <c r="F65" s="57"/>
      <c r="G65" s="46"/>
      <c r="H65" s="46"/>
      <c r="I65" s="46"/>
      <c r="J65" s="20"/>
    </row>
    <row r="66" spans="1:246" ht="16.5" customHeight="1">
      <c r="A66" s="24" t="s">
        <v>279</v>
      </c>
      <c r="B66" s="26" t="s">
        <v>280</v>
      </c>
      <c r="C66" s="56"/>
      <c r="D66" s="57"/>
      <c r="E66" s="57"/>
      <c r="F66" s="57"/>
      <c r="G66" s="46"/>
      <c r="H66" s="46"/>
      <c r="I66" s="46"/>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281</v>
      </c>
      <c r="B67" s="26" t="s">
        <v>282</v>
      </c>
      <c r="C67" s="56"/>
      <c r="D67" s="57">
        <v>2000</v>
      </c>
      <c r="E67" s="57">
        <v>2000</v>
      </c>
      <c r="F67" s="57">
        <v>2000</v>
      </c>
      <c r="G67" s="46"/>
      <c r="H67" s="46"/>
      <c r="I67" s="46"/>
      <c r="J67" s="20"/>
      <c r="K67" s="21"/>
    </row>
    <row r="68" spans="1:11" ht="30">
      <c r="A68" s="24"/>
      <c r="B68" s="26" t="s">
        <v>427</v>
      </c>
      <c r="C68" s="56"/>
      <c r="D68" s="57"/>
      <c r="E68" s="57"/>
      <c r="F68" s="57"/>
      <c r="G68" s="46"/>
      <c r="H68" s="46"/>
      <c r="I68" s="46"/>
      <c r="J68" s="20"/>
      <c r="K68" s="21"/>
    </row>
    <row r="69" spans="1:10" ht="16.5" customHeight="1">
      <c r="A69" s="18" t="s">
        <v>283</v>
      </c>
      <c r="B69" s="22" t="s">
        <v>284</v>
      </c>
      <c r="C69" s="60">
        <f aca="true" t="shared" si="26" ref="C69:H69">+C70+C71</f>
        <v>0</v>
      </c>
      <c r="D69" s="60">
        <f t="shared" si="26"/>
        <v>18100</v>
      </c>
      <c r="E69" s="60">
        <f>+E70+E71</f>
        <v>18100</v>
      </c>
      <c r="F69" s="60">
        <f>+F70+F71</f>
        <v>18100</v>
      </c>
      <c r="G69" s="60">
        <f t="shared" si="26"/>
        <v>15446</v>
      </c>
      <c r="H69" s="60">
        <f t="shared" si="26"/>
        <v>0</v>
      </c>
      <c r="I69" s="60">
        <f>+I70+I71</f>
        <v>15446</v>
      </c>
      <c r="J69" s="20"/>
    </row>
    <row r="70" spans="1:246" ht="16.5" customHeight="1">
      <c r="A70" s="24" t="s">
        <v>285</v>
      </c>
      <c r="B70" s="26" t="s">
        <v>286</v>
      </c>
      <c r="C70" s="56"/>
      <c r="D70" s="57">
        <v>12600</v>
      </c>
      <c r="E70" s="57">
        <v>12600</v>
      </c>
      <c r="F70" s="57">
        <v>12600</v>
      </c>
      <c r="G70" s="46">
        <v>10200</v>
      </c>
      <c r="H70" s="46">
        <f>G70-I70</f>
        <v>0</v>
      </c>
      <c r="I70" s="46">
        <v>10200</v>
      </c>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287</v>
      </c>
      <c r="B71" s="26" t="s">
        <v>288</v>
      </c>
      <c r="C71" s="56"/>
      <c r="D71" s="57">
        <v>5500</v>
      </c>
      <c r="E71" s="57">
        <v>5500</v>
      </c>
      <c r="F71" s="57">
        <v>5500</v>
      </c>
      <c r="G71" s="61">
        <v>5246</v>
      </c>
      <c r="H71" s="46">
        <f>G71-I71</f>
        <v>0</v>
      </c>
      <c r="I71" s="61">
        <v>5246</v>
      </c>
      <c r="J71" s="20"/>
    </row>
    <row r="72" spans="1:11" ht="16.5" customHeight="1">
      <c r="A72" s="18" t="s">
        <v>289</v>
      </c>
      <c r="B72" s="22" t="s">
        <v>191</v>
      </c>
      <c r="C72" s="54">
        <f>+C73</f>
        <v>0</v>
      </c>
      <c r="D72" s="54">
        <f aca="true" t="shared" si="27" ref="D72:I73">+D73</f>
        <v>0</v>
      </c>
      <c r="E72" s="54">
        <f t="shared" si="27"/>
        <v>0</v>
      </c>
      <c r="F72" s="54">
        <f t="shared" si="27"/>
        <v>0</v>
      </c>
      <c r="G72" s="54">
        <f t="shared" si="27"/>
        <v>0</v>
      </c>
      <c r="H72" s="54">
        <f t="shared" si="27"/>
        <v>0</v>
      </c>
      <c r="I72" s="54">
        <f t="shared" si="27"/>
        <v>0</v>
      </c>
      <c r="J72" s="20"/>
      <c r="K72" s="21"/>
    </row>
    <row r="73" spans="1:246" ht="16.5" customHeight="1">
      <c r="A73" s="31" t="s">
        <v>290</v>
      </c>
      <c r="B73" s="22" t="s">
        <v>291</v>
      </c>
      <c r="C73" s="54">
        <f>+C74</f>
        <v>0</v>
      </c>
      <c r="D73" s="54">
        <f t="shared" si="27"/>
        <v>0</v>
      </c>
      <c r="E73" s="54">
        <f t="shared" si="27"/>
        <v>0</v>
      </c>
      <c r="F73" s="54">
        <f t="shared" si="27"/>
        <v>0</v>
      </c>
      <c r="G73" s="54">
        <f t="shared" si="27"/>
        <v>0</v>
      </c>
      <c r="H73" s="54">
        <f t="shared" si="27"/>
        <v>0</v>
      </c>
      <c r="I73" s="54">
        <f t="shared" si="27"/>
        <v>0</v>
      </c>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292</v>
      </c>
      <c r="B74" s="26" t="s">
        <v>293</v>
      </c>
      <c r="C74" s="56"/>
      <c r="D74" s="57"/>
      <c r="E74" s="57"/>
      <c r="F74" s="57"/>
      <c r="G74" s="46"/>
      <c r="H74" s="46"/>
      <c r="I74" s="46"/>
      <c r="J74" s="20"/>
    </row>
    <row r="75" spans="1:10" s="21" customFormat="1" ht="16.5" customHeight="1">
      <c r="A75" s="31"/>
      <c r="B75" s="32" t="s">
        <v>197</v>
      </c>
      <c r="C75" s="56">
        <f aca="true" t="shared" si="28" ref="C75:H75">C76+C77</f>
        <v>0</v>
      </c>
      <c r="D75" s="56">
        <f t="shared" si="28"/>
        <v>0</v>
      </c>
      <c r="E75" s="56">
        <f t="shared" si="28"/>
        <v>0</v>
      </c>
      <c r="F75" s="56">
        <f>F76+F77</f>
        <v>0</v>
      </c>
      <c r="G75" s="56">
        <f t="shared" si="28"/>
        <v>0</v>
      </c>
      <c r="H75" s="56">
        <f t="shared" si="28"/>
        <v>0</v>
      </c>
      <c r="I75" s="56">
        <f>I76+I77</f>
        <v>0</v>
      </c>
      <c r="J75" s="20"/>
    </row>
    <row r="76" spans="1:10" s="21" customFormat="1" ht="16.5" customHeight="1">
      <c r="A76" s="31"/>
      <c r="B76" s="33" t="s">
        <v>294</v>
      </c>
      <c r="C76" s="56"/>
      <c r="D76" s="57"/>
      <c r="E76" s="57"/>
      <c r="F76" s="57"/>
      <c r="G76" s="46"/>
      <c r="H76" s="46"/>
      <c r="I76" s="46"/>
      <c r="J76" s="20"/>
    </row>
    <row r="77" spans="1:246" ht="16.5" customHeight="1">
      <c r="A77" s="31"/>
      <c r="B77" s="33" t="s">
        <v>295</v>
      </c>
      <c r="C77" s="56"/>
      <c r="D77" s="57"/>
      <c r="E77" s="57"/>
      <c r="F77" s="57"/>
      <c r="G77" s="46"/>
      <c r="H77" s="46"/>
      <c r="I77" s="46"/>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296</v>
      </c>
      <c r="B78" s="22" t="s">
        <v>199</v>
      </c>
      <c r="C78" s="55">
        <f aca="true" t="shared" si="29" ref="C78:I78">+C79</f>
        <v>0</v>
      </c>
      <c r="D78" s="55">
        <f t="shared" si="29"/>
        <v>25000</v>
      </c>
      <c r="E78" s="55">
        <f t="shared" si="29"/>
        <v>25000</v>
      </c>
      <c r="F78" s="55">
        <f t="shared" si="29"/>
        <v>25000</v>
      </c>
      <c r="G78" s="55">
        <f t="shared" si="29"/>
        <v>0</v>
      </c>
      <c r="H78" s="55">
        <f t="shared" si="29"/>
        <v>0</v>
      </c>
      <c r="I78" s="55">
        <f t="shared" si="29"/>
        <v>0</v>
      </c>
      <c r="J78" s="20"/>
    </row>
    <row r="79" spans="1:10" s="21" customFormat="1" ht="16.5" customHeight="1">
      <c r="A79" s="18" t="s">
        <v>297</v>
      </c>
      <c r="B79" s="22" t="s">
        <v>201</v>
      </c>
      <c r="C79" s="55">
        <f aca="true" t="shared" si="30" ref="C79:H79">+C80+C85</f>
        <v>0</v>
      </c>
      <c r="D79" s="55">
        <f t="shared" si="30"/>
        <v>25000</v>
      </c>
      <c r="E79" s="55">
        <f t="shared" si="30"/>
        <v>25000</v>
      </c>
      <c r="F79" s="55">
        <f>+F80+F85</f>
        <v>25000</v>
      </c>
      <c r="G79" s="55">
        <f t="shared" si="30"/>
        <v>0</v>
      </c>
      <c r="H79" s="55">
        <f t="shared" si="30"/>
        <v>0</v>
      </c>
      <c r="I79" s="55">
        <f>+I80+I85</f>
        <v>0</v>
      </c>
      <c r="J79" s="20"/>
    </row>
    <row r="80" spans="1:246" s="21" customFormat="1" ht="16.5" customHeight="1">
      <c r="A80" s="18" t="s">
        <v>298</v>
      </c>
      <c r="B80" s="22" t="s">
        <v>299</v>
      </c>
      <c r="C80" s="55">
        <f aca="true" t="shared" si="31" ref="C80:H80">+C82+C84+C83+C81</f>
        <v>0</v>
      </c>
      <c r="D80" s="55">
        <f t="shared" si="31"/>
        <v>0</v>
      </c>
      <c r="E80" s="55">
        <f t="shared" si="31"/>
        <v>0</v>
      </c>
      <c r="F80" s="55">
        <f>+F82+F84+F83+F81</f>
        <v>0</v>
      </c>
      <c r="G80" s="55">
        <f t="shared" si="31"/>
        <v>0</v>
      </c>
      <c r="H80" s="55">
        <f t="shared" si="31"/>
        <v>0</v>
      </c>
      <c r="I80" s="55">
        <f>+I82+I84+I83+I81</f>
        <v>0</v>
      </c>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300</v>
      </c>
      <c r="C81" s="55"/>
      <c r="D81" s="57"/>
      <c r="E81" s="57"/>
      <c r="F81" s="57"/>
      <c r="G81" s="46"/>
      <c r="H81" s="46"/>
      <c r="I81" s="46"/>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301</v>
      </c>
      <c r="B82" s="26" t="s">
        <v>302</v>
      </c>
      <c r="C82" s="56"/>
      <c r="D82" s="57"/>
      <c r="E82" s="57"/>
      <c r="F82" s="57"/>
      <c r="G82" s="46"/>
      <c r="H82" s="46"/>
      <c r="I82" s="46"/>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303</v>
      </c>
      <c r="B83" s="25" t="s">
        <v>304</v>
      </c>
      <c r="C83" s="56"/>
      <c r="D83" s="57"/>
      <c r="E83" s="57"/>
      <c r="F83" s="57"/>
      <c r="G83" s="46"/>
      <c r="H83" s="46"/>
      <c r="I83" s="46"/>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305</v>
      </c>
      <c r="B84" s="26" t="s">
        <v>306</v>
      </c>
      <c r="C84" s="56"/>
      <c r="D84" s="57"/>
      <c r="E84" s="57"/>
      <c r="F84" s="57"/>
      <c r="G84" s="46"/>
      <c r="H84" s="46"/>
      <c r="I84" s="46"/>
      <c r="J84" s="20"/>
    </row>
    <row r="85" spans="1:10" ht="16.5" customHeight="1">
      <c r="A85" s="34"/>
      <c r="B85" s="25" t="s">
        <v>307</v>
      </c>
      <c r="C85" s="56"/>
      <c r="D85" s="57">
        <v>25000</v>
      </c>
      <c r="E85" s="57">
        <v>25000</v>
      </c>
      <c r="F85" s="57">
        <v>25000</v>
      </c>
      <c r="G85" s="46">
        <v>0</v>
      </c>
      <c r="H85" s="46">
        <v>0</v>
      </c>
      <c r="I85" s="46">
        <v>0</v>
      </c>
      <c r="J85" s="20"/>
    </row>
    <row r="86" spans="1:246" ht="16.5" customHeight="1">
      <c r="A86" s="24" t="s">
        <v>208</v>
      </c>
      <c r="B86" s="26" t="s">
        <v>308</v>
      </c>
      <c r="C86" s="56"/>
      <c r="D86" s="57"/>
      <c r="E86" s="57"/>
      <c r="F86" s="57"/>
      <c r="G86" s="46"/>
      <c r="H86" s="46"/>
      <c r="I86" s="46"/>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309</v>
      </c>
      <c r="B87" s="26" t="s">
        <v>310</v>
      </c>
      <c r="C87" s="54">
        <f aca="true" t="shared" si="32" ref="C87:H87">+C44-C89+C23+C78+C172+C75</f>
        <v>0</v>
      </c>
      <c r="D87" s="54">
        <f t="shared" si="32"/>
        <v>94296460</v>
      </c>
      <c r="E87" s="54">
        <f t="shared" si="32"/>
        <v>94296460</v>
      </c>
      <c r="F87" s="54">
        <f>+F44-F89+F23+F78+F172+F75</f>
        <v>94296460</v>
      </c>
      <c r="G87" s="54">
        <f t="shared" si="32"/>
        <v>92033578.24000001</v>
      </c>
      <c r="H87" s="54">
        <f t="shared" si="32"/>
        <v>9262505.319999997</v>
      </c>
      <c r="I87" s="54">
        <f>+I44-I89+I23+I78+I172+I75</f>
        <v>82771072.91999999</v>
      </c>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311</v>
      </c>
      <c r="C88" s="54"/>
      <c r="D88" s="57"/>
      <c r="E88" s="57"/>
      <c r="F88" s="57"/>
      <c r="G88" s="57">
        <v>-1155</v>
      </c>
      <c r="H88" s="46">
        <f>G88-I88</f>
        <v>0</v>
      </c>
      <c r="I88" s="57">
        <v>-1155</v>
      </c>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312</v>
      </c>
      <c r="C89" s="62">
        <f aca="true" t="shared" si="33" ref="C89:H89">+C90+C131+C154+C156+C167+C169</f>
        <v>0</v>
      </c>
      <c r="D89" s="62">
        <f t="shared" si="33"/>
        <v>241499830</v>
      </c>
      <c r="E89" s="62">
        <f t="shared" si="33"/>
        <v>248234840</v>
      </c>
      <c r="F89" s="62">
        <f>+F90+F131+F154+F156+F167+F169</f>
        <v>248234840</v>
      </c>
      <c r="G89" s="62">
        <f t="shared" si="33"/>
        <v>219369208.89</v>
      </c>
      <c r="H89" s="62">
        <f t="shared" si="33"/>
        <v>19372959.759999994</v>
      </c>
      <c r="I89" s="62">
        <f>+I90+I131+I154+I156+I167+I169</f>
        <v>199996249.13</v>
      </c>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313</v>
      </c>
      <c r="B90" s="22" t="s">
        <v>314</v>
      </c>
      <c r="C90" s="55">
        <f aca="true" t="shared" si="34" ref="C90:H90">+C91+C98+C111+C127+C129</f>
        <v>0</v>
      </c>
      <c r="D90" s="55">
        <f t="shared" si="34"/>
        <v>103457580</v>
      </c>
      <c r="E90" s="55">
        <f t="shared" si="34"/>
        <v>107376590</v>
      </c>
      <c r="F90" s="55">
        <f>+F91+F98+F111+F127+F129</f>
        <v>107376590</v>
      </c>
      <c r="G90" s="55">
        <f t="shared" si="34"/>
        <v>98035889.86</v>
      </c>
      <c r="H90" s="55">
        <f t="shared" si="34"/>
        <v>7236175.2700000005</v>
      </c>
      <c r="I90" s="55">
        <f>+I91+I98+I111+I127+I129</f>
        <v>90799714.59</v>
      </c>
      <c r="J90" s="20"/>
    </row>
    <row r="91" spans="1:10" s="28" customFormat="1" ht="16.5" customHeight="1">
      <c r="A91" s="24" t="s">
        <v>315</v>
      </c>
      <c r="B91" s="22" t="s">
        <v>316</v>
      </c>
      <c r="C91" s="54">
        <f aca="true" t="shared" si="35" ref="C91:H91">+C92+C95+C96+C93+C94</f>
        <v>0</v>
      </c>
      <c r="D91" s="54">
        <f t="shared" si="35"/>
        <v>47100000</v>
      </c>
      <c r="E91" s="54">
        <f t="shared" si="35"/>
        <v>51247870</v>
      </c>
      <c r="F91" s="54">
        <f>+F92+F95+F96+F93+F94</f>
        <v>51247870</v>
      </c>
      <c r="G91" s="54">
        <f t="shared" si="35"/>
        <v>45946261.14</v>
      </c>
      <c r="H91" s="54">
        <f t="shared" si="35"/>
        <v>1657305.9700000016</v>
      </c>
      <c r="I91" s="54">
        <f>+I92+I95+I96+I93+I94</f>
        <v>44288955.17</v>
      </c>
      <c r="J91" s="20"/>
    </row>
    <row r="92" spans="1:10" s="28" customFormat="1" ht="16.5" customHeight="1">
      <c r="A92" s="24"/>
      <c r="B92" s="25" t="s">
        <v>317</v>
      </c>
      <c r="C92" s="56"/>
      <c r="D92" s="57">
        <v>45759000</v>
      </c>
      <c r="E92" s="57">
        <v>50125000</v>
      </c>
      <c r="F92" s="57">
        <v>50125000</v>
      </c>
      <c r="G92" s="46">
        <v>45015961.42</v>
      </c>
      <c r="H92" s="46">
        <f aca="true" t="shared" si="36" ref="H92:H108">G92-I92</f>
        <v>1487361.4200000018</v>
      </c>
      <c r="I92" s="46">
        <v>43528600</v>
      </c>
      <c r="J92" s="20"/>
    </row>
    <row r="93" spans="1:10" s="28" customFormat="1" ht="16.5" customHeight="1">
      <c r="A93" s="24"/>
      <c r="B93" s="25" t="s">
        <v>318</v>
      </c>
      <c r="C93" s="56"/>
      <c r="D93" s="57"/>
      <c r="E93" s="57"/>
      <c r="F93" s="57"/>
      <c r="G93" s="46"/>
      <c r="H93" s="46"/>
      <c r="I93" s="46"/>
      <c r="J93" s="20"/>
    </row>
    <row r="94" spans="1:246" s="28" customFormat="1" ht="16.5" customHeight="1">
      <c r="A94" s="24"/>
      <c r="B94" s="25" t="s">
        <v>319</v>
      </c>
      <c r="C94" s="56"/>
      <c r="D94" s="57">
        <v>462000</v>
      </c>
      <c r="E94" s="57">
        <v>241870</v>
      </c>
      <c r="F94" s="57">
        <v>241870</v>
      </c>
      <c r="G94" s="46">
        <v>198914.73</v>
      </c>
      <c r="H94" s="46">
        <f t="shared" si="36"/>
        <v>21567.380000000005</v>
      </c>
      <c r="I94" s="46">
        <v>177347.35</v>
      </c>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320</v>
      </c>
      <c r="C95" s="56"/>
      <c r="D95" s="57">
        <v>6000</v>
      </c>
      <c r="E95" s="57">
        <v>6000</v>
      </c>
      <c r="F95" s="57">
        <v>6000</v>
      </c>
      <c r="G95" s="46">
        <v>3000</v>
      </c>
      <c r="H95" s="46">
        <f t="shared" si="36"/>
        <v>0</v>
      </c>
      <c r="I95" s="46">
        <v>3000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321</v>
      </c>
      <c r="C96" s="56"/>
      <c r="D96" s="57">
        <v>873000</v>
      </c>
      <c r="E96" s="57">
        <v>875000</v>
      </c>
      <c r="F96" s="57">
        <v>875000</v>
      </c>
      <c r="G96" s="46">
        <v>728384.99</v>
      </c>
      <c r="H96" s="46">
        <f t="shared" si="36"/>
        <v>148377.17000000004</v>
      </c>
      <c r="I96" s="46">
        <v>580007.82</v>
      </c>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24"/>
      <c r="B97" s="26" t="s">
        <v>311</v>
      </c>
      <c r="C97" s="56"/>
      <c r="D97" s="57"/>
      <c r="E97" s="57"/>
      <c r="F97" s="57"/>
      <c r="G97" s="46">
        <v>-31987.42</v>
      </c>
      <c r="H97" s="46">
        <f t="shared" si="36"/>
        <v>-357.3099999999977</v>
      </c>
      <c r="I97" s="46">
        <v>-31630.11</v>
      </c>
      <c r="J97" s="20"/>
    </row>
    <row r="98" spans="1:246" ht="30">
      <c r="A98" s="24" t="s">
        <v>322</v>
      </c>
      <c r="B98" s="22" t="s">
        <v>323</v>
      </c>
      <c r="C98" s="56">
        <f aca="true" t="shared" si="37" ref="C98:H98">C99+C100+C101+C102+C103+C104+C106+C105+C107</f>
        <v>0</v>
      </c>
      <c r="D98" s="56">
        <f t="shared" si="37"/>
        <v>32905990</v>
      </c>
      <c r="E98" s="56">
        <f t="shared" si="37"/>
        <v>32928140</v>
      </c>
      <c r="F98" s="56">
        <f>F99+F100+F101+F102+F103+F104+F106+F105+F107</f>
        <v>32928140</v>
      </c>
      <c r="G98" s="56">
        <f t="shared" si="37"/>
        <v>32924401.77</v>
      </c>
      <c r="H98" s="56">
        <f t="shared" si="37"/>
        <v>3443470.9099999997</v>
      </c>
      <c r="I98" s="56">
        <f>I99+I100+I101+I102+I103+I104+I106+I105+I107</f>
        <v>29480930.86</v>
      </c>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324</v>
      </c>
      <c r="C99" s="56"/>
      <c r="D99" s="57">
        <v>368280</v>
      </c>
      <c r="E99" s="57">
        <v>280200</v>
      </c>
      <c r="F99" s="57">
        <v>280200</v>
      </c>
      <c r="G99" s="46">
        <v>280080.49</v>
      </c>
      <c r="H99" s="46">
        <f t="shared" si="36"/>
        <v>31824.00999999998</v>
      </c>
      <c r="I99" s="46">
        <v>248256.48</v>
      </c>
      <c r="J99" s="20"/>
      <c r="K99" s="21"/>
    </row>
    <row r="100" spans="1:10" ht="15">
      <c r="A100" s="24"/>
      <c r="B100" s="25" t="s">
        <v>325</v>
      </c>
      <c r="C100" s="56"/>
      <c r="D100" s="57"/>
      <c r="E100" s="57"/>
      <c r="F100" s="57"/>
      <c r="G100" s="46"/>
      <c r="H100" s="46"/>
      <c r="I100" s="46"/>
      <c r="J100" s="20"/>
    </row>
    <row r="101" spans="1:246" s="21" customFormat="1" ht="16.5" customHeight="1">
      <c r="A101" s="24"/>
      <c r="B101" s="25" t="s">
        <v>326</v>
      </c>
      <c r="C101" s="56"/>
      <c r="D101" s="57">
        <v>2702660</v>
      </c>
      <c r="E101" s="57">
        <v>3269790</v>
      </c>
      <c r="F101" s="57">
        <v>3269790</v>
      </c>
      <c r="G101" s="46">
        <v>3268787.82</v>
      </c>
      <c r="H101" s="46">
        <f t="shared" si="36"/>
        <v>426558.6999999997</v>
      </c>
      <c r="I101" s="46">
        <v>2842229.12</v>
      </c>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327</v>
      </c>
      <c r="C102" s="56"/>
      <c r="D102" s="57">
        <v>13797550</v>
      </c>
      <c r="E102" s="57">
        <v>14653200</v>
      </c>
      <c r="F102" s="57">
        <v>14653200</v>
      </c>
      <c r="G102" s="46">
        <v>14652437.92</v>
      </c>
      <c r="H102" s="46">
        <f t="shared" si="36"/>
        <v>1688655.1099999994</v>
      </c>
      <c r="I102" s="46">
        <v>12963782.81</v>
      </c>
      <c r="J102" s="20"/>
    </row>
    <row r="103" spans="1:10" ht="15">
      <c r="A103" s="24"/>
      <c r="B103" s="35" t="s">
        <v>328</v>
      </c>
      <c r="C103" s="56"/>
      <c r="D103" s="57"/>
      <c r="E103" s="57"/>
      <c r="F103" s="57"/>
      <c r="G103" s="46"/>
      <c r="H103" s="46"/>
      <c r="I103" s="46"/>
      <c r="J103" s="20"/>
    </row>
    <row r="104" spans="1:10" ht="30">
      <c r="A104" s="24"/>
      <c r="B104" s="25" t="s">
        <v>329</v>
      </c>
      <c r="C104" s="56"/>
      <c r="D104" s="57">
        <v>235060</v>
      </c>
      <c r="E104" s="57">
        <v>224320</v>
      </c>
      <c r="F104" s="57">
        <v>224320</v>
      </c>
      <c r="G104" s="46">
        <v>223295.27</v>
      </c>
      <c r="H104" s="46">
        <f t="shared" si="36"/>
        <v>12627.660000000003</v>
      </c>
      <c r="I104" s="46">
        <v>210667.61</v>
      </c>
      <c r="J104" s="20"/>
    </row>
    <row r="105" spans="1:10" ht="16.5" customHeight="1">
      <c r="A105" s="24"/>
      <c r="B105" s="36" t="s">
        <v>330</v>
      </c>
      <c r="C105" s="56"/>
      <c r="D105" s="57"/>
      <c r="E105" s="57"/>
      <c r="F105" s="57"/>
      <c r="G105" s="46"/>
      <c r="H105" s="46"/>
      <c r="I105" s="46"/>
      <c r="J105" s="20"/>
    </row>
    <row r="106" spans="1:10" ht="15">
      <c r="A106" s="24"/>
      <c r="B106" s="36" t="s">
        <v>331</v>
      </c>
      <c r="C106" s="56"/>
      <c r="D106" s="57">
        <v>12168060</v>
      </c>
      <c r="E106" s="57">
        <v>11098210</v>
      </c>
      <c r="F106" s="57">
        <v>11098210</v>
      </c>
      <c r="G106" s="63">
        <v>11097489.96</v>
      </c>
      <c r="H106" s="46">
        <f t="shared" si="36"/>
        <v>945120</v>
      </c>
      <c r="I106" s="63">
        <v>10152369.96</v>
      </c>
      <c r="J106" s="20"/>
    </row>
    <row r="107" spans="1:10" ht="16.5" customHeight="1">
      <c r="A107" s="24"/>
      <c r="B107" s="37" t="s">
        <v>332</v>
      </c>
      <c r="C107" s="56">
        <f aca="true" t="shared" si="38" ref="C107:H107">C108+C109</f>
        <v>0</v>
      </c>
      <c r="D107" s="56">
        <f t="shared" si="38"/>
        <v>3634380</v>
      </c>
      <c r="E107" s="56">
        <f t="shared" si="38"/>
        <v>3402420</v>
      </c>
      <c r="F107" s="56">
        <f>F108+F109</f>
        <v>3402420</v>
      </c>
      <c r="G107" s="56">
        <f t="shared" si="38"/>
        <v>3402310.31</v>
      </c>
      <c r="H107" s="56">
        <f t="shared" si="38"/>
        <v>338685.43000000017</v>
      </c>
      <c r="I107" s="56">
        <f>I108+I109</f>
        <v>3063624.88</v>
      </c>
      <c r="J107" s="20"/>
    </row>
    <row r="108" spans="1:10" ht="16.5" customHeight="1">
      <c r="A108" s="24"/>
      <c r="B108" s="36" t="s">
        <v>333</v>
      </c>
      <c r="C108" s="56"/>
      <c r="D108" s="57">
        <v>3634380</v>
      </c>
      <c r="E108" s="57">
        <v>3402420</v>
      </c>
      <c r="F108" s="57">
        <v>3402420</v>
      </c>
      <c r="G108" s="46">
        <v>3402310.31</v>
      </c>
      <c r="H108" s="46">
        <f t="shared" si="36"/>
        <v>338685.43000000017</v>
      </c>
      <c r="I108" s="46">
        <v>3063624.88</v>
      </c>
      <c r="J108" s="20"/>
    </row>
    <row r="109" spans="1:10" ht="15">
      <c r="A109" s="24"/>
      <c r="B109" s="36" t="s">
        <v>334</v>
      </c>
      <c r="C109" s="56"/>
      <c r="D109" s="57"/>
      <c r="E109" s="57"/>
      <c r="F109" s="57"/>
      <c r="G109" s="46"/>
      <c r="H109" s="46"/>
      <c r="I109" s="46"/>
      <c r="J109" s="20"/>
    </row>
    <row r="110" spans="1:10" ht="15">
      <c r="A110" s="24"/>
      <c r="B110" s="26" t="s">
        <v>311</v>
      </c>
      <c r="C110" s="56"/>
      <c r="D110" s="57"/>
      <c r="E110" s="57"/>
      <c r="F110" s="57"/>
      <c r="G110" s="46"/>
      <c r="H110" s="46"/>
      <c r="I110" s="46"/>
      <c r="J110" s="20"/>
    </row>
    <row r="111" spans="1:10" ht="30">
      <c r="A111" s="18" t="s">
        <v>335</v>
      </c>
      <c r="B111" s="22" t="s">
        <v>336</v>
      </c>
      <c r="C111" s="56">
        <f aca="true" t="shared" si="39" ref="C111:H111">C112+C113+C114+C115+C116+C117+C118+C119+C120+C121</f>
        <v>0</v>
      </c>
      <c r="D111" s="56">
        <f t="shared" si="39"/>
        <v>1871510</v>
      </c>
      <c r="E111" s="56">
        <f t="shared" si="39"/>
        <v>1631500</v>
      </c>
      <c r="F111" s="56">
        <f>F112+F113+F114+F115+F116+F117+F118+F119+F120+F121</f>
        <v>1631500</v>
      </c>
      <c r="G111" s="56">
        <f t="shared" si="39"/>
        <v>1630332.1800000002</v>
      </c>
      <c r="H111" s="56">
        <f t="shared" si="39"/>
        <v>177220.18000000014</v>
      </c>
      <c r="I111" s="56">
        <f>I112+I113+I114+I115+I116+I117+I118+I119+I120+I121</f>
        <v>1453112</v>
      </c>
      <c r="J111" s="20"/>
    </row>
    <row r="112" spans="1:10" ht="15">
      <c r="A112" s="24"/>
      <c r="B112" s="25" t="s">
        <v>327</v>
      </c>
      <c r="C112" s="56"/>
      <c r="D112" s="57">
        <v>1661000</v>
      </c>
      <c r="E112" s="57">
        <v>1392100</v>
      </c>
      <c r="F112" s="57">
        <v>1392100</v>
      </c>
      <c r="G112" s="46">
        <v>1391664.6</v>
      </c>
      <c r="H112" s="46">
        <f>G112-I112</f>
        <v>154571.40000000014</v>
      </c>
      <c r="I112" s="46">
        <v>1237093.2</v>
      </c>
      <c r="J112" s="20"/>
    </row>
    <row r="113" spans="1:10" ht="30">
      <c r="A113" s="24"/>
      <c r="B113" s="38" t="s">
        <v>337</v>
      </c>
      <c r="C113" s="56"/>
      <c r="D113" s="57"/>
      <c r="E113" s="57"/>
      <c r="F113" s="57"/>
      <c r="G113" s="46"/>
      <c r="H113" s="46"/>
      <c r="I113" s="46"/>
      <c r="J113" s="20"/>
    </row>
    <row r="114" spans="1:10" ht="16.5" customHeight="1">
      <c r="A114" s="24"/>
      <c r="B114" s="39" t="s">
        <v>338</v>
      </c>
      <c r="C114" s="56"/>
      <c r="D114" s="57">
        <v>210510</v>
      </c>
      <c r="E114" s="57">
        <v>239400</v>
      </c>
      <c r="F114" s="57">
        <v>239400</v>
      </c>
      <c r="G114" s="46">
        <v>238667.58</v>
      </c>
      <c r="H114" s="46">
        <f>G114-I114</f>
        <v>22648.78</v>
      </c>
      <c r="I114" s="46">
        <v>216018.8</v>
      </c>
      <c r="J114" s="20"/>
    </row>
    <row r="115" spans="1:10" ht="30">
      <c r="A115" s="24"/>
      <c r="B115" s="39" t="s">
        <v>339</v>
      </c>
      <c r="C115" s="56"/>
      <c r="D115" s="57"/>
      <c r="E115" s="57"/>
      <c r="F115" s="57"/>
      <c r="G115" s="46"/>
      <c r="H115" s="46"/>
      <c r="I115" s="46"/>
      <c r="J115" s="20"/>
    </row>
    <row r="116" spans="1:10" ht="16.5" customHeight="1">
      <c r="A116" s="24"/>
      <c r="B116" s="39" t="s">
        <v>340</v>
      </c>
      <c r="C116" s="56"/>
      <c r="D116" s="57"/>
      <c r="E116" s="57"/>
      <c r="F116" s="57"/>
      <c r="G116" s="46"/>
      <c r="H116" s="46"/>
      <c r="I116" s="46"/>
      <c r="J116" s="20"/>
    </row>
    <row r="117" spans="1:246" ht="16.5" customHeight="1">
      <c r="A117" s="24"/>
      <c r="B117" s="25" t="s">
        <v>324</v>
      </c>
      <c r="C117" s="56"/>
      <c r="D117" s="57"/>
      <c r="E117" s="57"/>
      <c r="F117" s="57"/>
      <c r="G117" s="46"/>
      <c r="H117" s="46"/>
      <c r="I117" s="46"/>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341</v>
      </c>
      <c r="C118" s="56"/>
      <c r="D118" s="57"/>
      <c r="E118" s="57"/>
      <c r="F118" s="57"/>
      <c r="G118" s="64"/>
      <c r="H118" s="64"/>
      <c r="I118" s="64"/>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342</v>
      </c>
      <c r="C119" s="56"/>
      <c r="D119" s="57"/>
      <c r="E119" s="57"/>
      <c r="F119" s="57"/>
      <c r="G119" s="64"/>
      <c r="H119" s="64"/>
      <c r="I119" s="64"/>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343</v>
      </c>
      <c r="C120" s="56"/>
      <c r="D120" s="57"/>
      <c r="E120" s="57"/>
      <c r="F120" s="57"/>
      <c r="G120" s="64"/>
      <c r="H120" s="64"/>
      <c r="I120" s="64"/>
      <c r="J120" s="20"/>
    </row>
    <row r="121" spans="1:10" s="21" customFormat="1" ht="30">
      <c r="A121" s="24"/>
      <c r="B121" s="41" t="s">
        <v>344</v>
      </c>
      <c r="C121" s="56">
        <f aca="true" t="shared" si="40" ref="C121:H121">C122+C123+C124+C125</f>
        <v>0</v>
      </c>
      <c r="D121" s="56">
        <f t="shared" si="40"/>
        <v>0</v>
      </c>
      <c r="E121" s="56">
        <f t="shared" si="40"/>
        <v>0</v>
      </c>
      <c r="F121" s="56">
        <f>F122+F123+F124+F125</f>
        <v>0</v>
      </c>
      <c r="G121" s="56">
        <f t="shared" si="40"/>
        <v>0</v>
      </c>
      <c r="H121" s="56">
        <f t="shared" si="40"/>
        <v>0</v>
      </c>
      <c r="I121" s="56">
        <f>I122+I123+I124+I125</f>
        <v>0</v>
      </c>
      <c r="J121" s="20"/>
    </row>
    <row r="122" spans="1:10" s="21" customFormat="1" ht="15">
      <c r="A122" s="24"/>
      <c r="B122" s="42" t="s">
        <v>345</v>
      </c>
      <c r="C122" s="56"/>
      <c r="D122" s="57"/>
      <c r="E122" s="57"/>
      <c r="F122" s="57"/>
      <c r="G122" s="64"/>
      <c r="H122" s="64"/>
      <c r="I122" s="64"/>
      <c r="J122" s="20"/>
    </row>
    <row r="123" spans="1:10" s="21" customFormat="1" ht="30">
      <c r="A123" s="24"/>
      <c r="B123" s="42" t="s">
        <v>346</v>
      </c>
      <c r="C123" s="56"/>
      <c r="D123" s="57"/>
      <c r="E123" s="57"/>
      <c r="F123" s="57"/>
      <c r="G123" s="64"/>
      <c r="H123" s="64"/>
      <c r="I123" s="64"/>
      <c r="J123" s="20"/>
    </row>
    <row r="124" spans="1:10" s="21" customFormat="1" ht="30">
      <c r="A124" s="24"/>
      <c r="B124" s="42" t="s">
        <v>347</v>
      </c>
      <c r="C124" s="56"/>
      <c r="D124" s="57"/>
      <c r="E124" s="57"/>
      <c r="F124" s="57"/>
      <c r="G124" s="64"/>
      <c r="H124" s="64"/>
      <c r="I124" s="64"/>
      <c r="J124" s="20"/>
    </row>
    <row r="125" spans="1:10" s="21" customFormat="1" ht="30">
      <c r="A125" s="24"/>
      <c r="B125" s="42" t="s">
        <v>348</v>
      </c>
      <c r="C125" s="56"/>
      <c r="D125" s="57"/>
      <c r="E125" s="57"/>
      <c r="F125" s="57"/>
      <c r="G125" s="64"/>
      <c r="H125" s="64"/>
      <c r="I125" s="64"/>
      <c r="J125" s="20"/>
    </row>
    <row r="126" spans="1:10" s="21" customFormat="1" ht="15">
      <c r="A126" s="24"/>
      <c r="B126" s="26" t="s">
        <v>311</v>
      </c>
      <c r="C126" s="56"/>
      <c r="D126" s="57"/>
      <c r="E126" s="57"/>
      <c r="F126" s="57"/>
      <c r="G126" s="64"/>
      <c r="H126" s="64"/>
      <c r="I126" s="64"/>
      <c r="J126" s="20"/>
    </row>
    <row r="127" spans="1:10" s="21" customFormat="1" ht="15">
      <c r="A127" s="24" t="s">
        <v>349</v>
      </c>
      <c r="B127" s="26" t="s">
        <v>350</v>
      </c>
      <c r="C127" s="54"/>
      <c r="D127" s="57">
        <v>18962080</v>
      </c>
      <c r="E127" s="57">
        <v>18962080</v>
      </c>
      <c r="F127" s="57">
        <v>18962080</v>
      </c>
      <c r="G127" s="46">
        <v>15497894.77</v>
      </c>
      <c r="H127" s="46">
        <f>G127-I127</f>
        <v>1741415</v>
      </c>
      <c r="I127" s="46">
        <v>13756479.77</v>
      </c>
      <c r="J127" s="20"/>
    </row>
    <row r="128" spans="1:246" s="21" customFormat="1" ht="16.5" customHeight="1">
      <c r="A128" s="24"/>
      <c r="B128" s="26" t="s">
        <v>311</v>
      </c>
      <c r="C128" s="54"/>
      <c r="D128" s="57"/>
      <c r="E128" s="57"/>
      <c r="F128" s="57"/>
      <c r="G128" s="46"/>
      <c r="H128" s="46"/>
      <c r="I128" s="46"/>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351</v>
      </c>
      <c r="B129" s="26" t="s">
        <v>352</v>
      </c>
      <c r="C129" s="56"/>
      <c r="D129" s="57">
        <v>2618000</v>
      </c>
      <c r="E129" s="57">
        <v>2607000</v>
      </c>
      <c r="F129" s="57">
        <v>2607000</v>
      </c>
      <c r="G129" s="61">
        <v>2037000</v>
      </c>
      <c r="H129" s="46">
        <f>G129-I129</f>
        <v>216763.20999999996</v>
      </c>
      <c r="I129" s="61">
        <v>1820236.79</v>
      </c>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311</v>
      </c>
      <c r="C130" s="56"/>
      <c r="D130" s="57"/>
      <c r="E130" s="57"/>
      <c r="F130" s="57"/>
      <c r="G130" s="61"/>
      <c r="H130" s="61"/>
      <c r="I130" s="61"/>
      <c r="J130" s="20"/>
      <c r="K130" s="5"/>
    </row>
    <row r="131" spans="1:246" ht="16.5" customHeight="1">
      <c r="A131" s="18" t="s">
        <v>353</v>
      </c>
      <c r="B131" s="22" t="s">
        <v>354</v>
      </c>
      <c r="C131" s="55">
        <f aca="true" t="shared" si="41" ref="C131:H131">+C132+C138+C140+C144+C150</f>
        <v>0</v>
      </c>
      <c r="D131" s="55">
        <f t="shared" si="41"/>
        <v>49775000</v>
      </c>
      <c r="E131" s="55">
        <f t="shared" si="41"/>
        <v>48806000</v>
      </c>
      <c r="F131" s="55">
        <f>+F132+F138+F140+F144+F150</f>
        <v>48806000</v>
      </c>
      <c r="G131" s="55">
        <f t="shared" si="41"/>
        <v>41556497.03</v>
      </c>
      <c r="H131" s="55">
        <f t="shared" si="41"/>
        <v>4423395.19</v>
      </c>
      <c r="I131" s="55">
        <f>+I132+I138+I140+I144+I150</f>
        <v>37133101.84</v>
      </c>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355</v>
      </c>
      <c r="B132" s="22" t="s">
        <v>356</v>
      </c>
      <c r="C132" s="54">
        <f aca="true" t="shared" si="42" ref="C132:H132">+C133+C136</f>
        <v>0</v>
      </c>
      <c r="D132" s="54">
        <f t="shared" si="42"/>
        <v>31702000</v>
      </c>
      <c r="E132" s="54">
        <f t="shared" si="42"/>
        <v>30664000</v>
      </c>
      <c r="F132" s="54">
        <f>+F133+F136</f>
        <v>30664000</v>
      </c>
      <c r="G132" s="54">
        <f t="shared" si="42"/>
        <v>25652343.91</v>
      </c>
      <c r="H132" s="54">
        <f t="shared" si="42"/>
        <v>2747565.7300000004</v>
      </c>
      <c r="I132" s="54">
        <f>+I133+I136</f>
        <v>22904778.18</v>
      </c>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423</v>
      </c>
      <c r="C133" s="56">
        <f>C134+C135</f>
        <v>0</v>
      </c>
      <c r="D133" s="56">
        <v>29520000</v>
      </c>
      <c r="E133" s="56">
        <v>28542000</v>
      </c>
      <c r="F133" s="56">
        <v>28542000</v>
      </c>
      <c r="G133" s="56">
        <f>G134+G135</f>
        <v>23923339.14</v>
      </c>
      <c r="H133" s="56">
        <f>H134+H135</f>
        <v>2552560.7300000004</v>
      </c>
      <c r="I133" s="56">
        <f>I134+I135</f>
        <v>21370778.41</v>
      </c>
      <c r="J133" s="20"/>
    </row>
    <row r="134" spans="1:10" s="21" customFormat="1" ht="16.5" customHeight="1">
      <c r="A134" s="24"/>
      <c r="B134" s="101" t="s">
        <v>424</v>
      </c>
      <c r="C134" s="56"/>
      <c r="D134" s="57">
        <v>29520000</v>
      </c>
      <c r="E134" s="57">
        <v>28542000</v>
      </c>
      <c r="F134" s="57">
        <v>28542000</v>
      </c>
      <c r="G134" s="46">
        <v>23923339.14</v>
      </c>
      <c r="H134" s="46">
        <f>G134-I134</f>
        <v>2552560.7300000004</v>
      </c>
      <c r="I134" s="46">
        <v>21370778.41</v>
      </c>
      <c r="J134" s="20"/>
    </row>
    <row r="135" spans="1:10" s="21" customFormat="1" ht="16.5" customHeight="1">
      <c r="A135" s="24"/>
      <c r="B135" s="101" t="s">
        <v>425</v>
      </c>
      <c r="C135" s="56"/>
      <c r="D135" s="57"/>
      <c r="E135" s="57"/>
      <c r="F135" s="57"/>
      <c r="G135" s="46"/>
      <c r="H135" s="46"/>
      <c r="I135" s="46"/>
      <c r="J135" s="20"/>
    </row>
    <row r="136" spans="1:10" s="21" customFormat="1" ht="16.5" customHeight="1">
      <c r="A136" s="24"/>
      <c r="B136" s="43" t="s">
        <v>358</v>
      </c>
      <c r="C136" s="56"/>
      <c r="D136" s="57">
        <v>2182000</v>
      </c>
      <c r="E136" s="57">
        <v>2122000</v>
      </c>
      <c r="F136" s="57">
        <v>2122000</v>
      </c>
      <c r="G136" s="25">
        <v>1729004.77</v>
      </c>
      <c r="H136" s="46">
        <f aca="true" t="shared" si="43" ref="H136:H145">G136-I136</f>
        <v>195005</v>
      </c>
      <c r="I136" s="25">
        <v>1533999.77</v>
      </c>
      <c r="J136" s="20"/>
    </row>
    <row r="137" spans="1:10" s="21" customFormat="1" ht="16.5" customHeight="1">
      <c r="A137" s="24"/>
      <c r="B137" s="26" t="s">
        <v>311</v>
      </c>
      <c r="C137" s="56"/>
      <c r="D137" s="57"/>
      <c r="E137" s="57"/>
      <c r="F137" s="57"/>
      <c r="G137" s="25">
        <v>-2220.43</v>
      </c>
      <c r="H137" s="46">
        <f t="shared" si="43"/>
        <v>-19.399999999999636</v>
      </c>
      <c r="I137" s="25">
        <v>-2201.03</v>
      </c>
      <c r="J137" s="20"/>
    </row>
    <row r="138" spans="1:10" s="21" customFormat="1" ht="16.5" customHeight="1">
      <c r="A138" s="24" t="s">
        <v>359</v>
      </c>
      <c r="B138" s="44" t="s">
        <v>360</v>
      </c>
      <c r="C138" s="56"/>
      <c r="D138" s="57">
        <v>8396000</v>
      </c>
      <c r="E138" s="57">
        <v>8424000</v>
      </c>
      <c r="F138" s="57">
        <v>8424000</v>
      </c>
      <c r="G138" s="56">
        <v>7783359.07</v>
      </c>
      <c r="H138" s="107">
        <f t="shared" si="43"/>
        <v>802483.9400000004</v>
      </c>
      <c r="I138" s="56">
        <v>6980875.13</v>
      </c>
      <c r="J138" s="20"/>
    </row>
    <row r="139" spans="1:10" s="21" customFormat="1" ht="16.5" customHeight="1">
      <c r="A139" s="24"/>
      <c r="B139" s="26" t="s">
        <v>311</v>
      </c>
      <c r="C139" s="56"/>
      <c r="D139" s="57"/>
      <c r="E139" s="57"/>
      <c r="F139" s="57"/>
      <c r="G139" s="25">
        <v>-3010.92</v>
      </c>
      <c r="H139" s="46">
        <f t="shared" si="43"/>
        <v>0</v>
      </c>
      <c r="I139" s="25">
        <v>-3010.92</v>
      </c>
      <c r="J139" s="20"/>
    </row>
    <row r="140" spans="1:246" s="21" customFormat="1" ht="16.5" customHeight="1">
      <c r="A140" s="18" t="s">
        <v>361</v>
      </c>
      <c r="B140" s="45" t="s">
        <v>362</v>
      </c>
      <c r="C140" s="56">
        <f aca="true" t="shared" si="44" ref="C140:H140">+C141+C142</f>
        <v>0</v>
      </c>
      <c r="D140" s="56">
        <f t="shared" si="44"/>
        <v>588000</v>
      </c>
      <c r="E140" s="56">
        <f t="shared" si="44"/>
        <v>596000</v>
      </c>
      <c r="F140" s="56">
        <f>+F141+F142</f>
        <v>596000</v>
      </c>
      <c r="G140" s="56">
        <f t="shared" si="44"/>
        <v>494714.05</v>
      </c>
      <c r="H140" s="56">
        <f t="shared" si="44"/>
        <v>55911</v>
      </c>
      <c r="I140" s="56">
        <f>+I141+I142</f>
        <v>438803.05</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357</v>
      </c>
      <c r="C141" s="56"/>
      <c r="D141" s="57">
        <v>588000</v>
      </c>
      <c r="E141" s="57">
        <v>596000</v>
      </c>
      <c r="F141" s="57">
        <v>596000</v>
      </c>
      <c r="G141" s="46">
        <v>494714.05</v>
      </c>
      <c r="H141" s="46">
        <f t="shared" si="43"/>
        <v>55911</v>
      </c>
      <c r="I141" s="46">
        <v>438803.05</v>
      </c>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363</v>
      </c>
      <c r="C142" s="56"/>
      <c r="D142" s="57"/>
      <c r="E142" s="57"/>
      <c r="F142" s="57"/>
      <c r="G142" s="46"/>
      <c r="H142" s="46"/>
      <c r="I142" s="46"/>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311</v>
      </c>
      <c r="C143" s="56"/>
      <c r="D143" s="57"/>
      <c r="E143" s="57"/>
      <c r="F143" s="57"/>
      <c r="G143" s="46">
        <v>-6095</v>
      </c>
      <c r="H143" s="46">
        <f t="shared" si="43"/>
        <v>-982</v>
      </c>
      <c r="I143" s="46">
        <v>-5113</v>
      </c>
      <c r="J143" s="20"/>
      <c r="K143" s="6"/>
    </row>
    <row r="144" spans="1:10" ht="16.5" customHeight="1">
      <c r="A144" s="18" t="s">
        <v>364</v>
      </c>
      <c r="B144" s="45" t="s">
        <v>365</v>
      </c>
      <c r="C144" s="54">
        <f aca="true" t="shared" si="45" ref="C144:H144">+C145+C146+C147+C148</f>
        <v>0</v>
      </c>
      <c r="D144" s="54">
        <f t="shared" si="45"/>
        <v>7985000</v>
      </c>
      <c r="E144" s="54">
        <f t="shared" si="45"/>
        <v>7974000</v>
      </c>
      <c r="F144" s="54">
        <f>+F145+F146+F147+F148</f>
        <v>7974000</v>
      </c>
      <c r="G144" s="54">
        <f t="shared" si="45"/>
        <v>6670880</v>
      </c>
      <c r="H144" s="54">
        <f t="shared" si="45"/>
        <v>696734.5199999996</v>
      </c>
      <c r="I144" s="54">
        <f>+I145+I146+I147+I148</f>
        <v>5974145.48</v>
      </c>
      <c r="J144" s="20"/>
    </row>
    <row r="145" spans="1:246" ht="15">
      <c r="A145" s="24"/>
      <c r="B145" s="25" t="s">
        <v>366</v>
      </c>
      <c r="C145" s="56"/>
      <c r="D145" s="57">
        <v>7985000</v>
      </c>
      <c r="E145" s="57">
        <v>7974000</v>
      </c>
      <c r="F145" s="57">
        <v>7974000</v>
      </c>
      <c r="G145" s="46">
        <v>6670880</v>
      </c>
      <c r="H145" s="46">
        <f t="shared" si="43"/>
        <v>696734.5199999996</v>
      </c>
      <c r="I145" s="46">
        <v>5974145.48</v>
      </c>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367</v>
      </c>
      <c r="C146" s="56"/>
      <c r="D146" s="57"/>
      <c r="E146" s="57"/>
      <c r="F146" s="57"/>
      <c r="G146" s="46"/>
      <c r="H146" s="46"/>
      <c r="I146" s="46"/>
      <c r="J146" s="20"/>
      <c r="K146" s="21"/>
    </row>
    <row r="147" spans="1:10" ht="30">
      <c r="A147" s="24"/>
      <c r="B147" s="25" t="s">
        <v>368</v>
      </c>
      <c r="C147" s="56"/>
      <c r="D147" s="57"/>
      <c r="E147" s="57"/>
      <c r="F147" s="57"/>
      <c r="G147" s="46"/>
      <c r="H147" s="46"/>
      <c r="I147" s="46"/>
      <c r="J147" s="20"/>
    </row>
    <row r="148" spans="1:246" s="21" customFormat="1" ht="30">
      <c r="A148" s="24"/>
      <c r="B148" s="25" t="s">
        <v>369</v>
      </c>
      <c r="C148" s="56"/>
      <c r="D148" s="57"/>
      <c r="E148" s="57"/>
      <c r="F148" s="57"/>
      <c r="G148" s="46"/>
      <c r="H148" s="46"/>
      <c r="I148" s="46"/>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24"/>
      <c r="B149" s="26" t="s">
        <v>311</v>
      </c>
      <c r="C149" s="56"/>
      <c r="D149" s="57"/>
      <c r="E149" s="57"/>
      <c r="F149" s="57"/>
      <c r="G149" s="46">
        <v>-3339.99</v>
      </c>
      <c r="H149" s="46">
        <f>G149-I149</f>
        <v>-284.39999999999964</v>
      </c>
      <c r="I149" s="46">
        <v>-3055.59</v>
      </c>
      <c r="J149" s="20"/>
    </row>
    <row r="150" spans="1:10" ht="16.5" customHeight="1">
      <c r="A150" s="18" t="s">
        <v>370</v>
      </c>
      <c r="B150" s="45" t="s">
        <v>371</v>
      </c>
      <c r="C150" s="56">
        <f aca="true" t="shared" si="46" ref="C150:H150">+C151+C152</f>
        <v>0</v>
      </c>
      <c r="D150" s="56">
        <f t="shared" si="46"/>
        <v>1104000</v>
      </c>
      <c r="E150" s="56">
        <f t="shared" si="46"/>
        <v>1148000</v>
      </c>
      <c r="F150" s="56">
        <f>+F151+F152</f>
        <v>1148000</v>
      </c>
      <c r="G150" s="56">
        <f t="shared" si="46"/>
        <v>955200</v>
      </c>
      <c r="H150" s="56">
        <f t="shared" si="46"/>
        <v>120700</v>
      </c>
      <c r="I150" s="56">
        <f>+I151+I152</f>
        <v>834500</v>
      </c>
      <c r="J150" s="20"/>
    </row>
    <row r="151" spans="1:10" ht="16.5" customHeight="1">
      <c r="A151" s="18"/>
      <c r="B151" s="43" t="s">
        <v>357</v>
      </c>
      <c r="C151" s="56"/>
      <c r="D151" s="57">
        <v>1104000</v>
      </c>
      <c r="E151" s="57">
        <v>1148000</v>
      </c>
      <c r="F151" s="57">
        <v>1148000</v>
      </c>
      <c r="G151" s="46">
        <v>955200</v>
      </c>
      <c r="H151" s="46">
        <f>G151-I151</f>
        <v>120700</v>
      </c>
      <c r="I151" s="46">
        <v>834500</v>
      </c>
      <c r="J151" s="20"/>
    </row>
    <row r="152" spans="1:10" ht="16.5" customHeight="1">
      <c r="A152" s="24"/>
      <c r="B152" s="43" t="s">
        <v>363</v>
      </c>
      <c r="C152" s="56"/>
      <c r="D152" s="57"/>
      <c r="E152" s="57"/>
      <c r="F152" s="57"/>
      <c r="G152" s="46"/>
      <c r="H152" s="46"/>
      <c r="I152" s="46"/>
      <c r="J152" s="20"/>
    </row>
    <row r="153" spans="1:10" ht="16.5" customHeight="1">
      <c r="A153" s="24"/>
      <c r="B153" s="26" t="s">
        <v>311</v>
      </c>
      <c r="C153" s="56"/>
      <c r="D153" s="57"/>
      <c r="E153" s="57"/>
      <c r="F153" s="57"/>
      <c r="G153" s="46">
        <v>-1407</v>
      </c>
      <c r="H153" s="46">
        <f>G153-I153</f>
        <v>0</v>
      </c>
      <c r="I153" s="46">
        <v>-1407</v>
      </c>
      <c r="J153" s="20"/>
    </row>
    <row r="154" spans="1:10" ht="16.5" customHeight="1">
      <c r="A154" s="18" t="s">
        <v>372</v>
      </c>
      <c r="B154" s="26" t="s">
        <v>373</v>
      </c>
      <c r="C154" s="56"/>
      <c r="D154" s="57">
        <v>211000</v>
      </c>
      <c r="E154" s="57">
        <v>210000</v>
      </c>
      <c r="F154" s="57">
        <v>210000</v>
      </c>
      <c r="G154" s="63">
        <v>171485.54</v>
      </c>
      <c r="H154" s="46">
        <f>G154-I154</f>
        <v>23485.540000000008</v>
      </c>
      <c r="I154" s="63">
        <v>148000</v>
      </c>
      <c r="J154" s="20"/>
    </row>
    <row r="155" spans="1:10" ht="16.5" customHeight="1">
      <c r="A155" s="18"/>
      <c r="B155" s="26" t="s">
        <v>311</v>
      </c>
      <c r="C155" s="56"/>
      <c r="D155" s="57"/>
      <c r="E155" s="57"/>
      <c r="F155" s="57"/>
      <c r="G155" s="63"/>
      <c r="H155" s="63"/>
      <c r="I155" s="63"/>
      <c r="J155" s="20"/>
    </row>
    <row r="156" spans="1:10" ht="16.5" customHeight="1">
      <c r="A156" s="18" t="s">
        <v>374</v>
      </c>
      <c r="B156" s="22" t="s">
        <v>375</v>
      </c>
      <c r="C156" s="55">
        <f aca="true" t="shared" si="47" ref="C156:H156">+C157+C163</f>
        <v>0</v>
      </c>
      <c r="D156" s="55">
        <f t="shared" si="47"/>
        <v>83262000</v>
      </c>
      <c r="E156" s="55">
        <f t="shared" si="47"/>
        <v>87068000</v>
      </c>
      <c r="F156" s="55">
        <f>+F157+F163</f>
        <v>87068000</v>
      </c>
      <c r="G156" s="55">
        <f t="shared" si="47"/>
        <v>75807031.35</v>
      </c>
      <c r="H156" s="55">
        <f t="shared" si="47"/>
        <v>7651271.349999994</v>
      </c>
      <c r="I156" s="55">
        <f>+I157+I163</f>
        <v>68155760</v>
      </c>
      <c r="J156" s="20"/>
    </row>
    <row r="157" spans="1:10" ht="16.5" customHeight="1">
      <c r="A157" s="24" t="s">
        <v>376</v>
      </c>
      <c r="B157" s="22" t="s">
        <v>377</v>
      </c>
      <c r="C157" s="56">
        <f aca="true" t="shared" si="48" ref="C157:H157">C158+C160+C159+C161</f>
        <v>0</v>
      </c>
      <c r="D157" s="56">
        <f t="shared" si="48"/>
        <v>83262000</v>
      </c>
      <c r="E157" s="56">
        <f t="shared" si="48"/>
        <v>87068000</v>
      </c>
      <c r="F157" s="56">
        <f>F158+F160+F159+F161</f>
        <v>87068000</v>
      </c>
      <c r="G157" s="56">
        <f t="shared" si="48"/>
        <v>75807031.35</v>
      </c>
      <c r="H157" s="56">
        <f t="shared" si="48"/>
        <v>7651271.349999994</v>
      </c>
      <c r="I157" s="56">
        <f>I158+I160+I159+I161</f>
        <v>68155760</v>
      </c>
      <c r="J157" s="20"/>
    </row>
    <row r="158" spans="1:10" ht="15">
      <c r="A158" s="24"/>
      <c r="B158" s="25" t="s">
        <v>317</v>
      </c>
      <c r="C158" s="56"/>
      <c r="D158" s="57">
        <v>83262000</v>
      </c>
      <c r="E158" s="57">
        <v>87068000</v>
      </c>
      <c r="F158" s="57">
        <v>87068000</v>
      </c>
      <c r="G158" s="46">
        <v>75807031.35</v>
      </c>
      <c r="H158" s="46">
        <f>G158-I158</f>
        <v>7651271.349999994</v>
      </c>
      <c r="I158" s="46">
        <v>68155760</v>
      </c>
      <c r="J158" s="20"/>
    </row>
    <row r="159" spans="1:10" ht="45">
      <c r="A159" s="24"/>
      <c r="B159" s="25" t="s">
        <v>378</v>
      </c>
      <c r="C159" s="56"/>
      <c r="D159" s="57"/>
      <c r="E159" s="57"/>
      <c r="F159" s="57"/>
      <c r="G159" s="46"/>
      <c r="H159" s="46"/>
      <c r="I159" s="46"/>
      <c r="J159" s="20"/>
    </row>
    <row r="160" spans="1:10" ht="30">
      <c r="A160" s="24"/>
      <c r="B160" s="25" t="s">
        <v>379</v>
      </c>
      <c r="C160" s="56"/>
      <c r="D160" s="57"/>
      <c r="E160" s="57"/>
      <c r="F160" s="57"/>
      <c r="G160" s="63"/>
      <c r="H160" s="63"/>
      <c r="I160" s="63"/>
      <c r="J160" s="20"/>
    </row>
    <row r="161" spans="1:10" ht="15">
      <c r="A161" s="24"/>
      <c r="B161" s="48" t="s">
        <v>380</v>
      </c>
      <c r="C161" s="56"/>
      <c r="D161" s="57"/>
      <c r="E161" s="57"/>
      <c r="F161" s="57"/>
      <c r="G161" s="46"/>
      <c r="H161" s="46"/>
      <c r="I161" s="46"/>
      <c r="J161" s="20"/>
    </row>
    <row r="162" spans="1:10" ht="15">
      <c r="A162" s="24"/>
      <c r="B162" s="26" t="s">
        <v>311</v>
      </c>
      <c r="C162" s="56"/>
      <c r="D162" s="57"/>
      <c r="E162" s="57"/>
      <c r="F162" s="57"/>
      <c r="G162" s="46">
        <v>-152573.14</v>
      </c>
      <c r="H162" s="46">
        <f>G162-I162</f>
        <v>-2599.3000000000175</v>
      </c>
      <c r="I162" s="46">
        <v>-149973.84</v>
      </c>
      <c r="J162" s="20"/>
    </row>
    <row r="163" spans="1:10" ht="16.5" customHeight="1">
      <c r="A163" s="24" t="s">
        <v>381</v>
      </c>
      <c r="B163" s="22" t="s">
        <v>382</v>
      </c>
      <c r="C163" s="56">
        <f aca="true" t="shared" si="49" ref="C163:H163">C164+C165</f>
        <v>0</v>
      </c>
      <c r="D163" s="56">
        <f t="shared" si="49"/>
        <v>0</v>
      </c>
      <c r="E163" s="56">
        <f t="shared" si="49"/>
        <v>0</v>
      </c>
      <c r="F163" s="56">
        <f>F164+F165</f>
        <v>0</v>
      </c>
      <c r="G163" s="56">
        <f t="shared" si="49"/>
        <v>0</v>
      </c>
      <c r="H163" s="56">
        <f t="shared" si="49"/>
        <v>0</v>
      </c>
      <c r="I163" s="56">
        <f>I164+I165</f>
        <v>0</v>
      </c>
      <c r="J163" s="20"/>
    </row>
    <row r="164" spans="1:10" ht="16.5" customHeight="1">
      <c r="A164" s="24"/>
      <c r="B164" s="25" t="s">
        <v>317</v>
      </c>
      <c r="C164" s="56"/>
      <c r="D164" s="57"/>
      <c r="E164" s="57"/>
      <c r="F164" s="57"/>
      <c r="G164" s="46"/>
      <c r="H164" s="46"/>
      <c r="I164" s="46"/>
      <c r="J164" s="20"/>
    </row>
    <row r="165" spans="1:10" ht="16.5" customHeight="1">
      <c r="A165" s="24"/>
      <c r="B165" s="49" t="s">
        <v>383</v>
      </c>
      <c r="C165" s="56"/>
      <c r="D165" s="57"/>
      <c r="E165" s="57"/>
      <c r="F165" s="57"/>
      <c r="G165" s="46"/>
      <c r="H165" s="46"/>
      <c r="I165" s="46"/>
      <c r="J165" s="20"/>
    </row>
    <row r="166" spans="1:10" ht="16.5" customHeight="1">
      <c r="A166" s="24"/>
      <c r="B166" s="26" t="s">
        <v>311</v>
      </c>
      <c r="C166" s="56"/>
      <c r="D166" s="57"/>
      <c r="E166" s="57"/>
      <c r="F166" s="57"/>
      <c r="G166" s="46"/>
      <c r="H166" s="46"/>
      <c r="I166" s="46"/>
      <c r="J166" s="20"/>
    </row>
    <row r="167" spans="1:10" ht="16.5" customHeight="1">
      <c r="A167" s="18" t="s">
        <v>384</v>
      </c>
      <c r="B167" s="26" t="s">
        <v>385</v>
      </c>
      <c r="C167" s="56"/>
      <c r="D167" s="57">
        <v>272000</v>
      </c>
      <c r="E167" s="57">
        <v>252000</v>
      </c>
      <c r="F167" s="57">
        <v>252000</v>
      </c>
      <c r="G167" s="46">
        <v>161267.5</v>
      </c>
      <c r="H167" s="46">
        <f>G167-I167</f>
        <v>17850</v>
      </c>
      <c r="I167" s="46">
        <v>143417.5</v>
      </c>
      <c r="J167" s="20"/>
    </row>
    <row r="168" spans="1:10" ht="16.5" customHeight="1">
      <c r="A168" s="18"/>
      <c r="B168" s="26" t="s">
        <v>311</v>
      </c>
      <c r="C168" s="56"/>
      <c r="D168" s="57"/>
      <c r="E168" s="57"/>
      <c r="F168" s="57"/>
      <c r="G168" s="46">
        <v>-1072.5</v>
      </c>
      <c r="H168" s="46">
        <f>G168-I168</f>
        <v>0</v>
      </c>
      <c r="I168" s="46">
        <v>-1072.5</v>
      </c>
      <c r="J168" s="20"/>
    </row>
    <row r="169" spans="1:10" ht="16.5" customHeight="1">
      <c r="A169" s="18" t="s">
        <v>386</v>
      </c>
      <c r="B169" s="26" t="s">
        <v>387</v>
      </c>
      <c r="C169" s="56"/>
      <c r="D169" s="57">
        <v>4522250</v>
      </c>
      <c r="E169" s="57">
        <v>4522250</v>
      </c>
      <c r="F169" s="57">
        <v>4522250</v>
      </c>
      <c r="G169" s="46">
        <v>3637037.61</v>
      </c>
      <c r="H169" s="46">
        <f>G169-I169</f>
        <v>20782.409999999683</v>
      </c>
      <c r="I169" s="46">
        <v>3616255.2</v>
      </c>
      <c r="J169" s="20"/>
    </row>
    <row r="170" spans="1:10" ht="16.5" customHeight="1">
      <c r="A170" s="18"/>
      <c r="B170" s="26" t="s">
        <v>311</v>
      </c>
      <c r="C170" s="56"/>
      <c r="D170" s="57"/>
      <c r="E170" s="57"/>
      <c r="F170" s="57"/>
      <c r="G170" s="46"/>
      <c r="H170" s="46"/>
      <c r="I170" s="46"/>
      <c r="J170" s="20"/>
    </row>
    <row r="171" spans="1:10" ht="15">
      <c r="A171" s="18"/>
      <c r="B171" s="22" t="s">
        <v>388</v>
      </c>
      <c r="C171" s="56">
        <f aca="true" t="shared" si="50" ref="C171:I171">C88+C97+C110+C126+C128+C130+C137+C139+C143+C149+C153+C155+C162+C166+C168+C170</f>
        <v>0</v>
      </c>
      <c r="D171" s="56">
        <f t="shared" si="50"/>
        <v>0</v>
      </c>
      <c r="E171" s="56">
        <f t="shared" si="50"/>
        <v>0</v>
      </c>
      <c r="F171" s="56">
        <f t="shared" si="50"/>
        <v>0</v>
      </c>
      <c r="G171" s="56">
        <f t="shared" si="50"/>
        <v>-202861.40000000002</v>
      </c>
      <c r="H171" s="56">
        <f t="shared" si="50"/>
        <v>-4242.410000000014</v>
      </c>
      <c r="I171" s="56">
        <f t="shared" si="50"/>
        <v>-198618.99</v>
      </c>
      <c r="J171" s="20"/>
    </row>
    <row r="172" spans="1:10" ht="30">
      <c r="A172" s="18"/>
      <c r="B172" s="22" t="s">
        <v>192</v>
      </c>
      <c r="C172" s="56">
        <f>C173</f>
        <v>0</v>
      </c>
      <c r="D172" s="56">
        <f aca="true" t="shared" si="51" ref="D172:I173">D173</f>
        <v>89491240</v>
      </c>
      <c r="E172" s="56">
        <f t="shared" si="51"/>
        <v>89491240</v>
      </c>
      <c r="F172" s="56">
        <f t="shared" si="51"/>
        <v>89491240</v>
      </c>
      <c r="G172" s="56">
        <f t="shared" si="51"/>
        <v>87890805</v>
      </c>
      <c r="H172" s="56">
        <f t="shared" si="51"/>
        <v>8852709</v>
      </c>
      <c r="I172" s="56">
        <f t="shared" si="51"/>
        <v>79038096</v>
      </c>
      <c r="J172" s="20"/>
    </row>
    <row r="173" spans="1:10" ht="15">
      <c r="A173" s="18"/>
      <c r="B173" s="22" t="s">
        <v>389</v>
      </c>
      <c r="C173" s="56">
        <f>C174</f>
        <v>0</v>
      </c>
      <c r="D173" s="56">
        <f t="shared" si="51"/>
        <v>89491240</v>
      </c>
      <c r="E173" s="56">
        <f t="shared" si="51"/>
        <v>89491240</v>
      </c>
      <c r="F173" s="56">
        <f t="shared" si="51"/>
        <v>89491240</v>
      </c>
      <c r="G173" s="56">
        <f t="shared" si="51"/>
        <v>87890805</v>
      </c>
      <c r="H173" s="56">
        <f t="shared" si="51"/>
        <v>8852709</v>
      </c>
      <c r="I173" s="56">
        <f t="shared" si="51"/>
        <v>79038096</v>
      </c>
      <c r="J173" s="20"/>
    </row>
    <row r="174" spans="1:10" ht="30">
      <c r="A174" s="18"/>
      <c r="B174" s="22" t="s">
        <v>390</v>
      </c>
      <c r="C174" s="56">
        <f aca="true" t="shared" si="52" ref="C174:H174">C175+C176</f>
        <v>0</v>
      </c>
      <c r="D174" s="56">
        <f t="shared" si="52"/>
        <v>89491240</v>
      </c>
      <c r="E174" s="56">
        <f t="shared" si="52"/>
        <v>89491240</v>
      </c>
      <c r="F174" s="56">
        <f>F175+F176</f>
        <v>89491240</v>
      </c>
      <c r="G174" s="56">
        <f t="shared" si="52"/>
        <v>87890805</v>
      </c>
      <c r="H174" s="56">
        <f t="shared" si="52"/>
        <v>8852709</v>
      </c>
      <c r="I174" s="56">
        <f>I175+I176</f>
        <v>79038096</v>
      </c>
      <c r="J174" s="20"/>
    </row>
    <row r="175" spans="1:10" s="106" customFormat="1" ht="15">
      <c r="A175" s="102"/>
      <c r="B175" s="100" t="s">
        <v>428</v>
      </c>
      <c r="C175" s="103"/>
      <c r="D175" s="104">
        <v>87884340</v>
      </c>
      <c r="E175" s="104">
        <v>87884340</v>
      </c>
      <c r="F175" s="104">
        <v>87884340</v>
      </c>
      <c r="G175" s="103">
        <v>86284963</v>
      </c>
      <c r="H175" s="103">
        <f>G175-I175</f>
        <v>8528219</v>
      </c>
      <c r="I175" s="103">
        <v>77756744</v>
      </c>
      <c r="J175" s="105"/>
    </row>
    <row r="176" spans="1:10" s="106" customFormat="1" ht="15">
      <c r="A176" s="102"/>
      <c r="B176" s="100" t="s">
        <v>429</v>
      </c>
      <c r="C176" s="103"/>
      <c r="D176" s="104">
        <v>1606900</v>
      </c>
      <c r="E176" s="104">
        <v>1606900</v>
      </c>
      <c r="F176" s="104">
        <v>1606900</v>
      </c>
      <c r="G176" s="103">
        <v>1605842</v>
      </c>
      <c r="H176" s="103">
        <f>G176-I176</f>
        <v>324490</v>
      </c>
      <c r="I176" s="103">
        <v>1281352</v>
      </c>
      <c r="J176" s="105"/>
    </row>
    <row r="177" spans="1:10" ht="15">
      <c r="A177" s="18">
        <v>68.05</v>
      </c>
      <c r="B177" s="50" t="s">
        <v>391</v>
      </c>
      <c r="C177" s="60">
        <f>+C178</f>
        <v>0</v>
      </c>
      <c r="D177" s="60">
        <f aca="true" t="shared" si="53" ref="D177:I179">+D178</f>
        <v>5158410</v>
      </c>
      <c r="E177" s="60">
        <f t="shared" si="53"/>
        <v>5158410</v>
      </c>
      <c r="F177" s="60">
        <f t="shared" si="53"/>
        <v>5158410</v>
      </c>
      <c r="G177" s="60">
        <f t="shared" si="53"/>
        <v>5158224</v>
      </c>
      <c r="H177" s="60">
        <f t="shared" si="53"/>
        <v>0</v>
      </c>
      <c r="I177" s="60">
        <f t="shared" si="53"/>
        <v>5158224</v>
      </c>
      <c r="J177" s="20"/>
    </row>
    <row r="178" spans="1:10" ht="16.5" customHeight="1">
      <c r="A178" s="18" t="s">
        <v>392</v>
      </c>
      <c r="B178" s="50" t="s">
        <v>185</v>
      </c>
      <c r="C178" s="60">
        <f>+C179</f>
        <v>0</v>
      </c>
      <c r="D178" s="60">
        <f t="shared" si="53"/>
        <v>5158410</v>
      </c>
      <c r="E178" s="60">
        <f t="shared" si="53"/>
        <v>5158410</v>
      </c>
      <c r="F178" s="60">
        <f t="shared" si="53"/>
        <v>5158410</v>
      </c>
      <c r="G178" s="60">
        <f t="shared" si="53"/>
        <v>5158224</v>
      </c>
      <c r="H178" s="60">
        <f t="shared" si="53"/>
        <v>0</v>
      </c>
      <c r="I178" s="60">
        <f t="shared" si="53"/>
        <v>5158224</v>
      </c>
      <c r="J178" s="20"/>
    </row>
    <row r="179" spans="1:10" ht="16.5" customHeight="1">
      <c r="A179" s="18" t="s">
        <v>393</v>
      </c>
      <c r="B179" s="22" t="s">
        <v>394</v>
      </c>
      <c r="C179" s="60">
        <f>+C180</f>
        <v>0</v>
      </c>
      <c r="D179" s="60">
        <f t="shared" si="53"/>
        <v>5158410</v>
      </c>
      <c r="E179" s="60">
        <f t="shared" si="53"/>
        <v>5158410</v>
      </c>
      <c r="F179" s="60">
        <f t="shared" si="53"/>
        <v>5158410</v>
      </c>
      <c r="G179" s="60">
        <f t="shared" si="53"/>
        <v>5158224</v>
      </c>
      <c r="H179" s="60">
        <f t="shared" si="53"/>
        <v>0</v>
      </c>
      <c r="I179" s="60">
        <f t="shared" si="53"/>
        <v>5158224</v>
      </c>
      <c r="J179" s="20"/>
    </row>
    <row r="180" spans="1:10" ht="16.5" customHeight="1">
      <c r="A180" s="24" t="s">
        <v>395</v>
      </c>
      <c r="B180" s="50" t="s">
        <v>396</v>
      </c>
      <c r="C180" s="55">
        <f aca="true" t="shared" si="54" ref="C180:I180">C181</f>
        <v>0</v>
      </c>
      <c r="D180" s="55">
        <f t="shared" si="54"/>
        <v>5158410</v>
      </c>
      <c r="E180" s="55">
        <f t="shared" si="54"/>
        <v>5158410</v>
      </c>
      <c r="F180" s="55">
        <f t="shared" si="54"/>
        <v>5158410</v>
      </c>
      <c r="G180" s="55">
        <f t="shared" si="54"/>
        <v>5158224</v>
      </c>
      <c r="H180" s="55">
        <f t="shared" si="54"/>
        <v>0</v>
      </c>
      <c r="I180" s="55">
        <f t="shared" si="54"/>
        <v>5158224</v>
      </c>
      <c r="J180" s="20"/>
    </row>
    <row r="181" spans="1:10" ht="16.5" customHeight="1">
      <c r="A181" s="24" t="s">
        <v>397</v>
      </c>
      <c r="B181" s="50" t="s">
        <v>398</v>
      </c>
      <c r="C181" s="55">
        <f aca="true" t="shared" si="55" ref="C181:H181">C183+C184+C185</f>
        <v>0</v>
      </c>
      <c r="D181" s="55">
        <f t="shared" si="55"/>
        <v>5158410</v>
      </c>
      <c r="E181" s="55">
        <f t="shared" si="55"/>
        <v>5158410</v>
      </c>
      <c r="F181" s="55">
        <f>F183+F184+F185</f>
        <v>5158410</v>
      </c>
      <c r="G181" s="55">
        <f t="shared" si="55"/>
        <v>5158224</v>
      </c>
      <c r="H181" s="55">
        <f t="shared" si="55"/>
        <v>0</v>
      </c>
      <c r="I181" s="55">
        <f>I183+I184+I185</f>
        <v>5158224</v>
      </c>
      <c r="J181" s="20"/>
    </row>
    <row r="182" spans="1:10" ht="16.5" customHeight="1">
      <c r="A182" s="18" t="s">
        <v>399</v>
      </c>
      <c r="B182" s="50" t="s">
        <v>400</v>
      </c>
      <c r="C182" s="55">
        <f aca="true" t="shared" si="56" ref="C182:I182">C183</f>
        <v>0</v>
      </c>
      <c r="D182" s="55">
        <f t="shared" si="56"/>
        <v>3697290</v>
      </c>
      <c r="E182" s="55">
        <f t="shared" si="56"/>
        <v>3697290</v>
      </c>
      <c r="F182" s="55">
        <f t="shared" si="56"/>
        <v>3697290</v>
      </c>
      <c r="G182" s="55">
        <f t="shared" si="56"/>
        <v>3697165</v>
      </c>
      <c r="H182" s="55">
        <f t="shared" si="56"/>
        <v>0</v>
      </c>
      <c r="I182" s="55">
        <f t="shared" si="56"/>
        <v>3697165</v>
      </c>
      <c r="J182" s="20"/>
    </row>
    <row r="183" spans="1:10" ht="16.5" customHeight="1">
      <c r="A183" s="24" t="s">
        <v>401</v>
      </c>
      <c r="B183" s="51" t="s">
        <v>402</v>
      </c>
      <c r="C183" s="56"/>
      <c r="D183" s="57">
        <v>3697290</v>
      </c>
      <c r="E183" s="57">
        <v>3697290</v>
      </c>
      <c r="F183" s="57">
        <v>3697290</v>
      </c>
      <c r="G183" s="46">
        <v>3697165</v>
      </c>
      <c r="H183" s="46">
        <f>G183-I183</f>
        <v>0</v>
      </c>
      <c r="I183" s="46">
        <v>3697165</v>
      </c>
      <c r="J183" s="20"/>
    </row>
    <row r="184" spans="1:10" ht="16.5" customHeight="1">
      <c r="A184" s="24" t="s">
        <v>403</v>
      </c>
      <c r="B184" s="51" t="s">
        <v>404</v>
      </c>
      <c r="C184" s="56"/>
      <c r="D184" s="57">
        <v>1461120</v>
      </c>
      <c r="E184" s="57">
        <v>1461120</v>
      </c>
      <c r="F184" s="57">
        <v>1461120</v>
      </c>
      <c r="G184" s="46">
        <v>1461059</v>
      </c>
      <c r="H184" s="46">
        <f>G184-I184</f>
        <v>0</v>
      </c>
      <c r="I184" s="46">
        <v>1461059</v>
      </c>
      <c r="J184" s="20"/>
    </row>
    <row r="185" spans="1:10" ht="16.5" customHeight="1">
      <c r="A185" s="24"/>
      <c r="B185" s="30" t="s">
        <v>405</v>
      </c>
      <c r="C185" s="56"/>
      <c r="D185" s="57"/>
      <c r="E185" s="57"/>
      <c r="F185" s="57"/>
      <c r="G185" s="46"/>
      <c r="H185" s="46"/>
      <c r="I185" s="46"/>
      <c r="J185" s="20"/>
    </row>
    <row r="186" spans="1:9" ht="30">
      <c r="A186" s="24" t="s">
        <v>195</v>
      </c>
      <c r="B186" s="52" t="s">
        <v>196</v>
      </c>
      <c r="C186" s="65">
        <f aca="true" t="shared" si="57" ref="C186:I186">C187</f>
        <v>0</v>
      </c>
      <c r="D186" s="65">
        <f t="shared" si="57"/>
        <v>0</v>
      </c>
      <c r="E186" s="65">
        <f t="shared" si="57"/>
        <v>0</v>
      </c>
      <c r="F186" s="65">
        <f t="shared" si="57"/>
        <v>0</v>
      </c>
      <c r="G186" s="65">
        <f t="shared" si="57"/>
        <v>0</v>
      </c>
      <c r="H186" s="65">
        <f t="shared" si="57"/>
        <v>0</v>
      </c>
      <c r="I186" s="65">
        <f t="shared" si="57"/>
        <v>0</v>
      </c>
    </row>
    <row r="187" spans="1:9" ht="15">
      <c r="A187" s="24" t="s">
        <v>406</v>
      </c>
      <c r="B187" s="52" t="s">
        <v>407</v>
      </c>
      <c r="C187" s="65">
        <f aca="true" t="shared" si="58" ref="C187:H187">C188+C189+C190</f>
        <v>0</v>
      </c>
      <c r="D187" s="65">
        <f t="shared" si="58"/>
        <v>0</v>
      </c>
      <c r="E187" s="65">
        <f t="shared" si="58"/>
        <v>0</v>
      </c>
      <c r="F187" s="65">
        <f t="shared" si="58"/>
        <v>0</v>
      </c>
      <c r="G187" s="65">
        <f t="shared" si="58"/>
        <v>0</v>
      </c>
      <c r="H187" s="65">
        <f t="shared" si="58"/>
        <v>0</v>
      </c>
      <c r="I187" s="65">
        <f>I188+I189+I190</f>
        <v>0</v>
      </c>
    </row>
    <row r="188" spans="1:9" ht="30">
      <c r="A188" s="24" t="s">
        <v>408</v>
      </c>
      <c r="B188" s="53" t="s">
        <v>409</v>
      </c>
      <c r="C188" s="46"/>
      <c r="D188" s="57"/>
      <c r="E188" s="57"/>
      <c r="F188" s="57"/>
      <c r="G188" s="46"/>
      <c r="H188" s="46"/>
      <c r="I188" s="46"/>
    </row>
    <row r="189" spans="1:9" ht="30">
      <c r="A189" s="24" t="s">
        <v>410</v>
      </c>
      <c r="B189" s="53" t="s">
        <v>411</v>
      </c>
      <c r="C189" s="46"/>
      <c r="D189" s="57"/>
      <c r="E189" s="57"/>
      <c r="F189" s="57"/>
      <c r="G189" s="46"/>
      <c r="H189" s="46"/>
      <c r="I189" s="46"/>
    </row>
    <row r="190" spans="1:9" ht="15">
      <c r="A190" s="24" t="s">
        <v>412</v>
      </c>
      <c r="B190" s="53" t="s">
        <v>413</v>
      </c>
      <c r="C190" s="46"/>
      <c r="D190" s="57"/>
      <c r="E190" s="57"/>
      <c r="F190" s="57"/>
      <c r="G190" s="46"/>
      <c r="H190" s="46"/>
      <c r="I190" s="46"/>
    </row>
    <row r="191" spans="1:9" ht="30">
      <c r="A191" s="24" t="s">
        <v>414</v>
      </c>
      <c r="B191" s="52" t="s">
        <v>415</v>
      </c>
      <c r="C191" s="65">
        <f>C192</f>
        <v>0</v>
      </c>
      <c r="D191" s="65">
        <f aca="true" t="shared" si="59" ref="D191:I192">D192</f>
        <v>0</v>
      </c>
      <c r="E191" s="65">
        <f t="shared" si="59"/>
        <v>0</v>
      </c>
      <c r="F191" s="65">
        <f t="shared" si="59"/>
        <v>0</v>
      </c>
      <c r="G191" s="65">
        <f t="shared" si="59"/>
        <v>0</v>
      </c>
      <c r="H191" s="65">
        <f t="shared" si="59"/>
        <v>0</v>
      </c>
      <c r="I191" s="65">
        <f t="shared" si="59"/>
        <v>0</v>
      </c>
    </row>
    <row r="192" spans="1:9" ht="15">
      <c r="A192" s="24" t="s">
        <v>416</v>
      </c>
      <c r="B192" s="52" t="s">
        <v>185</v>
      </c>
      <c r="C192" s="65">
        <f>C193</f>
        <v>0</v>
      </c>
      <c r="D192" s="65">
        <f t="shared" si="59"/>
        <v>0</v>
      </c>
      <c r="E192" s="65">
        <f t="shared" si="59"/>
        <v>0</v>
      </c>
      <c r="F192" s="65">
        <f t="shared" si="59"/>
        <v>0</v>
      </c>
      <c r="G192" s="65">
        <f t="shared" si="59"/>
        <v>0</v>
      </c>
      <c r="H192" s="65">
        <f t="shared" si="59"/>
        <v>0</v>
      </c>
      <c r="I192" s="65">
        <f t="shared" si="59"/>
        <v>0</v>
      </c>
    </row>
    <row r="193" spans="1:9" ht="30">
      <c r="A193" s="24" t="s">
        <v>417</v>
      </c>
      <c r="B193" s="52" t="s">
        <v>196</v>
      </c>
      <c r="C193" s="65">
        <f aca="true" t="shared" si="60" ref="C193:H193">C196</f>
        <v>0</v>
      </c>
      <c r="D193" s="65">
        <f t="shared" si="60"/>
        <v>0</v>
      </c>
      <c r="E193" s="65">
        <f t="shared" si="60"/>
        <v>0</v>
      </c>
      <c r="F193" s="65">
        <f t="shared" si="60"/>
        <v>0</v>
      </c>
      <c r="G193" s="65">
        <f t="shared" si="60"/>
        <v>0</v>
      </c>
      <c r="H193" s="65">
        <f t="shared" si="60"/>
        <v>0</v>
      </c>
      <c r="I193" s="65">
        <f>I196</f>
        <v>0</v>
      </c>
    </row>
    <row r="194" spans="1:9" ht="15">
      <c r="A194" s="24" t="s">
        <v>418</v>
      </c>
      <c r="B194" s="52" t="s">
        <v>207</v>
      </c>
      <c r="C194" s="65">
        <f>C195</f>
        <v>0</v>
      </c>
      <c r="D194" s="65">
        <f aca="true" t="shared" si="61" ref="D194:I195">D195</f>
        <v>0</v>
      </c>
      <c r="E194" s="65">
        <f t="shared" si="61"/>
        <v>0</v>
      </c>
      <c r="F194" s="65">
        <f t="shared" si="61"/>
        <v>0</v>
      </c>
      <c r="G194" s="65">
        <f t="shared" si="61"/>
        <v>0</v>
      </c>
      <c r="H194" s="65">
        <f t="shared" si="61"/>
        <v>0</v>
      </c>
      <c r="I194" s="65">
        <f t="shared" si="61"/>
        <v>0</v>
      </c>
    </row>
    <row r="195" spans="1:9" ht="15">
      <c r="A195" s="24" t="s">
        <v>416</v>
      </c>
      <c r="B195" s="52" t="s">
        <v>185</v>
      </c>
      <c r="C195" s="65">
        <f>C196</f>
        <v>0</v>
      </c>
      <c r="D195" s="65">
        <f t="shared" si="61"/>
        <v>0</v>
      </c>
      <c r="E195" s="65">
        <f t="shared" si="61"/>
        <v>0</v>
      </c>
      <c r="F195" s="65">
        <f t="shared" si="61"/>
        <v>0</v>
      </c>
      <c r="G195" s="65">
        <f t="shared" si="61"/>
        <v>0</v>
      </c>
      <c r="H195" s="65">
        <f t="shared" si="61"/>
        <v>0</v>
      </c>
      <c r="I195" s="65">
        <f t="shared" si="61"/>
        <v>0</v>
      </c>
    </row>
    <row r="196" spans="1:9" ht="30">
      <c r="A196" s="24" t="s">
        <v>416</v>
      </c>
      <c r="B196" s="53" t="s">
        <v>196</v>
      </c>
      <c r="C196" s="46"/>
      <c r="D196" s="57"/>
      <c r="E196" s="57"/>
      <c r="F196" s="57"/>
      <c r="G196" s="46"/>
      <c r="H196" s="46"/>
      <c r="I196" s="46"/>
    </row>
    <row r="197" spans="1:9" ht="15">
      <c r="A197" s="24" t="s">
        <v>416</v>
      </c>
      <c r="B197" s="52" t="s">
        <v>407</v>
      </c>
      <c r="C197" s="65">
        <f>C198</f>
        <v>0</v>
      </c>
      <c r="D197" s="65">
        <f aca="true" t="shared" si="62" ref="D197:I199">D198</f>
        <v>0</v>
      </c>
      <c r="E197" s="65">
        <f t="shared" si="62"/>
        <v>0</v>
      </c>
      <c r="F197" s="65">
        <f t="shared" si="62"/>
        <v>0</v>
      </c>
      <c r="G197" s="65">
        <f t="shared" si="62"/>
        <v>0</v>
      </c>
      <c r="H197" s="65">
        <f t="shared" si="62"/>
        <v>0</v>
      </c>
      <c r="I197" s="65">
        <f t="shared" si="62"/>
        <v>0</v>
      </c>
    </row>
    <row r="198" spans="1:9" ht="15">
      <c r="A198" s="24" t="s">
        <v>419</v>
      </c>
      <c r="B198" s="52" t="s">
        <v>411</v>
      </c>
      <c r="C198" s="65">
        <f>C199</f>
        <v>0</v>
      </c>
      <c r="D198" s="65">
        <f t="shared" si="62"/>
        <v>0</v>
      </c>
      <c r="E198" s="65">
        <f t="shared" si="62"/>
        <v>0</v>
      </c>
      <c r="F198" s="65">
        <f t="shared" si="62"/>
        <v>0</v>
      </c>
      <c r="G198" s="65">
        <f t="shared" si="62"/>
        <v>0</v>
      </c>
      <c r="H198" s="65">
        <f t="shared" si="62"/>
        <v>0</v>
      </c>
      <c r="I198" s="65">
        <f t="shared" si="62"/>
        <v>0</v>
      </c>
    </row>
    <row r="199" spans="1:9" ht="15">
      <c r="A199" s="24" t="s">
        <v>416</v>
      </c>
      <c r="B199" s="52" t="s">
        <v>420</v>
      </c>
      <c r="C199" s="65">
        <f>C200</f>
        <v>0</v>
      </c>
      <c r="D199" s="65">
        <f t="shared" si="62"/>
        <v>0</v>
      </c>
      <c r="E199" s="65">
        <f t="shared" si="62"/>
        <v>0</v>
      </c>
      <c r="F199" s="65">
        <f t="shared" si="62"/>
        <v>0</v>
      </c>
      <c r="G199" s="65">
        <f t="shared" si="62"/>
        <v>0</v>
      </c>
      <c r="H199" s="65">
        <f t="shared" si="62"/>
        <v>0</v>
      </c>
      <c r="I199" s="65">
        <f t="shared" si="62"/>
        <v>0</v>
      </c>
    </row>
    <row r="200" spans="1:9" ht="15">
      <c r="A200" s="24" t="s">
        <v>416</v>
      </c>
      <c r="B200" s="53" t="s">
        <v>421</v>
      </c>
      <c r="C200" s="46"/>
      <c r="D200" s="57"/>
      <c r="E200" s="57"/>
      <c r="F200" s="57"/>
      <c r="G200" s="46"/>
      <c r="H200" s="46"/>
      <c r="I200" s="46"/>
    </row>
    <row r="203" spans="2:7" ht="15.75">
      <c r="B203" s="108" t="s">
        <v>430</v>
      </c>
      <c r="C203" s="109"/>
      <c r="D203" s="109" t="s">
        <v>431</v>
      </c>
      <c r="E203" s="108"/>
      <c r="F203" s="110"/>
      <c r="G203" s="110" t="s">
        <v>432</v>
      </c>
    </row>
    <row r="204" spans="2:7" ht="15">
      <c r="B204" s="111" t="s">
        <v>433</v>
      </c>
      <c r="C204" s="112"/>
      <c r="D204" s="112" t="s">
        <v>434</v>
      </c>
      <c r="E204" s="111"/>
      <c r="F204" s="113"/>
      <c r="G204" s="113" t="s">
        <v>435</v>
      </c>
    </row>
  </sheetData>
  <sheetProtection/>
  <protectedRanges>
    <protectedRange sqref="B2:B3 C1:C3" name="Zonă1_1"/>
    <protectedRange sqref="H42 H129 H60 H88 H52 H99:H106 H143 G100:G105 H127 H136:H139 H141 H151 H158 H162 H183:H184 H71 H153:H154 H167:H169 I100:I105 G108:I110 G37:I40 G122:I126 G81:I85 G25:I33 G35:I35 G147:I149 G54:I57 G62:I66 G70:I70 G92:I97 G145:I145 G112:I120 G134:I135 G46:I51 H58"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2019-08-12T09:26:48Z</cp:lastPrinted>
  <dcterms:created xsi:type="dcterms:W3CDTF">2019-03-12T07:53:46Z</dcterms:created>
  <dcterms:modified xsi:type="dcterms:W3CDTF">2019-11-12T12:25:16Z</dcterms:modified>
  <cp:category/>
  <cp:version/>
  <cp:contentType/>
  <cp:contentStatus/>
</cp:coreProperties>
</file>